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82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<sst xmlns="http://schemas.openxmlformats.org/spreadsheetml/2006/main" count="2006" uniqueCount="741">
  <si>
    <t>ASPE10</t>
  </si>
  <si>
    <t>S</t>
  </si>
  <si>
    <t>Soupis prací objektu</t>
  </si>
  <si>
    <t xml:space="preserve">Stavba: </t>
  </si>
  <si>
    <t>21113</t>
  </si>
  <si>
    <t>III/4231 MOST EV.Č. 4231-1 U BŘECLAVI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</si>
  <si>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</si>
  <si>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</si>
  <si>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</si>
  <si>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</si>
  <si>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</si>
  <si>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</si>
  <si>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</si>
  <si>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</si>
  <si>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</si>
  <si>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</si>
  <si>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</si>
  <si>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</si>
  <si>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</si>
  <si>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</si>
  <si>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</si>
  <si>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</si>
  <si>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</si>
  <si>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</si>
  <si>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</si>
  <si>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</si>
  <si>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</si>
  <si>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</si>
  <si>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</si>
  <si>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</si>
  <si>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</si>
  <si>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</si>
  <si>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</si>
  <si>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</si>
  <si>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</si>
  <si>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</si>
  <si>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</si>
  <si>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</si>
  <si>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</si>
  <si>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</si>
  <si>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</si>
  <si>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</si>
  <si>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</si>
  <si>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</si>
  <si>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</si>
  <si>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</si>
  <si>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</si>
  <si>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</si>
  <si>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</si>
  <si>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</si>
  <si>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</si>
  <si>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</si>
  <si>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</si>
  <si>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</si>
  <si>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</si>
  <si>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</si>
  <si>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</si>
  <si>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</si>
  <si>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</si>
  <si>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</si>
  <si>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</si>
  <si>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</si>
  <si>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</si>
  <si>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</si>
  <si>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</si>
  <si>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</si>
  <si>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</si>
  <si>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</si>
  <si>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</si>
  <si>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</si>
  <si>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00010</t>
  </si>
  <si>
    <t>Hlavní prohlídka mostu prováděná při uvedení stavby do provozu - popsáno v obchodních podmínkách</t>
  </si>
  <si>
    <t>vč. vložení do BMS</t>
  </si>
  <si>
    <t>7</t>
  </si>
  <si>
    <t>00012</t>
  </si>
  <si>
    <t>Mostní listy - popsáno v projektové dokumentaci</t>
  </si>
  <si>
    <t>8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</si>
  <si>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</si>
  <si>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</si>
  <si>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</si>
  <si>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</si>
  <si>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</si>
  <si>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</si>
  <si>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182</t>
  </si>
  <si>
    <t>Dopravně inženýrská opatření</t>
  </si>
  <si>
    <t>02720</t>
  </si>
  <si>
    <t>b</t>
  </si>
  <si>
    <t>POMOC PRÁCE ZŘÍZ NEBO ZAJIŠŤ REGULACI A OCHRANU DOPRAVY</t>
  </si>
  <si>
    <t>- kompletní dopravní opatření III/4231 a D2 dle SO 182  
- kompletní provedení dle PD (dopravní značky, směrovací desky, výstražná světla,  
vodorovné dopravní značení atd., včetně  
odstranění), včetně nákladů na případné doplnění značení dle potřeby  
- včetně nákladů na přesuny dopravního značení dle jednotlivých fází rekonstrukce,  
resp. dle potřeby  
- včetně nákladů na zakrytí nebo dočasné odstranění, odvoz, uložení a zpětnou montáž  
dopravního značení, které musí být po dobu stavby zneplatněno  
- předpokládaný rozsah dle grafických příloh DIO na III/4231 a D2</t>
  </si>
  <si>
    <t>zahrnuje veškeré náklady spojené s objednatelem požadovanými zařízeními</t>
  </si>
  <si>
    <t>SO 201</t>
  </si>
  <si>
    <t>Most ev.č. 4231-1</t>
  </si>
  <si>
    <t>014102</t>
  </si>
  <si>
    <t>a</t>
  </si>
  <si>
    <t>POPLATKY ZA SKLÁDKU</t>
  </si>
  <si>
    <t>T</t>
  </si>
  <si>
    <t>Nevhodná zemina z výkopů a podkladních vrstev vozovky. Bude fakturováno dle skutečnosti.</t>
  </si>
  <si>
    <t>Dle pol. 113326 - nestmelené kamenivo: 77,162000*1,9=146,608 [A] 
Dle pol. 122736a - odkopávky pro zpevnění: 114,499000*2,0=228,998 [B] 
Dle pol. 122736b - přech. obl.: 1*2,0*85,600000=171,200 [C] 
Dle pol. 123736- výměna podloží: 1*2,0*210,938000=421,876 [D] 
Dle pol. 12930 - čištění příkopů podél D2: 1*2,0*1,500000=3,000 [E] 
Dle pol. 26A11 - vrty pro sloupky: 52,000000*0,07*2,0=7,280 [F] 
Celkové množství 978.962000=978,962 [G]</t>
  </si>
  <si>
    <t>zahrnuje veškeré poplatky provozovateli skládky související s uložením odpadu na skládce.</t>
  </si>
  <si>
    <t>Beton, železobeton, kámen.</t>
  </si>
  <si>
    <t>Dle pol. 966166 - bourání přech.desek a vyrovnánací desky: 78,036000*2,5=195,090 [A] 
Dle pol. 967116a- bourání prefab. říms 58,240000*2,5=145,600 [B] 
Dle pol. 113156a - beton za římsami 10,600000*2,3=24,380 [C] 
Dle pol. 113156b - podkladní betonu pod dlaždicemi 21,660000*2,3=49,818 [D] 
Dle pol. 113176 - dlažební kostky: 1,600000*2,6=4,160 [E] 
Dle pol. 11328 - 10% žlabů: 50,70000*2,5=126,750 [F] 
Dle pol. 113534 - obrubníky: 155,500000*0,15*0,25*2,6=15,161 [G] 
Dle pol. 967116b - dlažba pod opěrami: 40,630000*2,5=101,575 [H] 
Dle pol. 113186 - dlaždice: 17,328000*2,3=39,854 [I] 
Celkové množství 588.313000=588,313 [J]</t>
  </si>
  <si>
    <t>014112</t>
  </si>
  <si>
    <t>POPLATKY ZA SKLÁDKU TYP S-IO (INERTNÍ ODPAD)</t>
  </si>
  <si>
    <t>Asfaltové vrstvy.</t>
  </si>
  <si>
    <t>Dle pol. 113136 - litý asfalt z chodníků: 3,682000*2,4=8,837 [B] 
Dle pol. 113336 - plochy s asf. pojivem: 47,927000*2,4=115,025 [C] 
Celkové množství 467.448000=467,448 [D]</t>
  </si>
  <si>
    <t>014132</t>
  </si>
  <si>
    <t>POPLATKY ZA SKLÁDKU TYP S-NO (NEBEZPEČNÝ ODPAD)</t>
  </si>
  <si>
    <t>Mostní izolace.</t>
  </si>
  <si>
    <t>Dle pol. 97817: 617,070000 (97817)*2,4*0,01=14,810 [A]</t>
  </si>
  <si>
    <t>02851</t>
  </si>
  <si>
    <t>PRŮZKUMNÉ PRÁCE DIAGNOSTIKY KONSTRUKCÍ NA POVRCHU</t>
  </si>
  <si>
    <t>Doplňková diagnostika stavu předpínací výztuže prvního nosníku zprava - střední pole.</t>
  </si>
  <si>
    <t>Zemní práce</t>
  </si>
  <si>
    <t>113136</t>
  </si>
  <si>
    <t>ODSTRANĚNÍ KRYTU ZPEVNĚNÝCH PLOCH S ASFALT POJIVEM, ODVOZ DO 12KM</t>
  </si>
  <si>
    <t>M3</t>
  </si>
  <si>
    <t>Odstranění stávajícího litého asfaltu z povrchu levé a pravé římsy.</t>
  </si>
  <si>
    <t>levá římsa: 63,9*0,96*0,03=1,840 [A] 
pravá římsa: 63,95*0,96*0,03=1,842 [B] 
Celkové množství 3.682000=3,682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</si>
  <si>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</si>
  <si>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113156</t>
  </si>
  <si>
    <t>ODSTRANĚNÍ KRYTU ZPEVNĚNÝCH PLOCH Z BETONU, ODVOZ DO 12KM</t>
  </si>
  <si>
    <t>Vybourání stávajícího betonu před a za římsami.</t>
  </si>
  <si>
    <t>Před a za pravou římsou: 2*1,5*0,3*5,0=4,500 [A] 
Před a za levou římsou: 2*1,5*0,3*5,0=4,500 [B] 
Pod stávajíími dlažebními kostkami: 4*2*2*0,1=1,600 [C] 
Celkové množství 10.600000=10,600 [D]</t>
  </si>
  <si>
    <t>Vybourání podkladního betonu pod dlaždicemi,. Jedná se o práci pod mostem v šikmém svahu.</t>
  </si>
  <si>
    <t>pod OP1: 11,3*9,5*0,1=10,735 [A] 
pod OP4: 11,5*9,5*0,1=10,925 [B] 
Celkové množství 21.660000=21,660 [C]</t>
  </si>
  <si>
    <t>113176</t>
  </si>
  <si>
    <t>ODSTRAN KRYTU ZPEVNĚNÝCH PLOCH Z DLAŽEB KOSTEK, ODVOZ DO 12KM</t>
  </si>
  <si>
    <t>Odstranění odláždění před stávjícími odvodňovacími skluzy.</t>
  </si>
  <si>
    <t>4*2,0*2,0*0,1=1,600 [A] 
Celkové množství 1.600000=1,600 [B]</t>
  </si>
  <si>
    <t>113186</t>
  </si>
  <si>
    <t>ODSTRANĚNÍ KRYTU ZPEVNĚNÝCH PLOCH Z DLAŽDIC, ODVOZ DO 12KM</t>
  </si>
  <si>
    <t>Odstranění opevnění pod opěrami z  dlaždic 50x50x8.</t>
  </si>
  <si>
    <t>pod OP1: 9,5*11,3*0,08=8,588 [A] 
pod OP4: 9,5*11,5*0,08=8,740 [B] 
Celkové množství 17.328000=17,328 [C]</t>
  </si>
  <si>
    <t>11</t>
  </si>
  <si>
    <t>11328</t>
  </si>
  <si>
    <t>ODSTRANĚNÍ PŘÍKOPŮ, ŽLABŮ A RIGOLŮ Z PŘÍKOPOVÝCH TVÁRNIC</t>
  </si>
  <si>
    <t>M2</t>
  </si>
  <si>
    <t>Vybourání části stávajcícíh žlabů odvodňovacích skluzů.</t>
  </si>
  <si>
    <t>0,6*(21,5+23,0+20,0+20,0)=50,700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</si>
  <si>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</si>
  <si>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</t>
  </si>
  <si>
    <t>11328B</t>
  </si>
  <si>
    <t>ODSTRANĚNÍ PŘÍKOPŮ, ŽLABŮ A RIGOLŮ Z PŘÍKOPOVÝCH TVÁRNIC - DOPRAVA</t>
  </si>
  <si>
    <t>tkm</t>
  </si>
  <si>
    <t>(0,1*0,6*(21,5+23,0+20,0+20,0))*2,5*12=152,100 [A]</t>
  </si>
  <si>
    <t>Položka zahrnuje samostatnou dopravu suti a vybouraných hmot. Množství se určí jako součin hmotnosti [t] a požadované vzdálenosti [km].</t>
  </si>
  <si>
    <t>13</t>
  </si>
  <si>
    <t>113326</t>
  </si>
  <si>
    <t>ODSTRAN PODKL ZPEVNĚNÝCH PLOCH Z KAMENIVA NESTMEL, ODVOZ DO 12KM</t>
  </si>
  <si>
    <t>Odstranění podkladních vrstev vozovky. Tl. 150 mm.</t>
  </si>
  <si>
    <t>Před mostem: 7,5*27,76*0,15=31,230 [A] 
Za mostem: 7,2*42,53*0,15=45,932 [B] 
Celkové množství 77.162000=77,162 [C]</t>
  </si>
  <si>
    <t>14</t>
  </si>
  <si>
    <t>113336</t>
  </si>
  <si>
    <t>ODSTRAN PODKL ZPEVNĚNÝCH PLOCH S ASFALT POJIVEM, ODVOZ DO 12KM</t>
  </si>
  <si>
    <t>Odstranění podkladních vrstev vozovky. Tl. 100 mm.</t>
  </si>
  <si>
    <t>Před mostem: 7,0*27,76*0,1=19,432 [A] 
Za mostem: 6,7*42,53*0,1=28,495 [B] 
Celkové množství 47.927000=47,927 [C]</t>
  </si>
  <si>
    <t>15</t>
  </si>
  <si>
    <t>113534</t>
  </si>
  <si>
    <t>ODSTRANĚNÍ CHODNÍKOVÝCH KAMENNÝCH OBRUBNÍKŮ, ODVOZ DO 5KM</t>
  </si>
  <si>
    <t>M</t>
  </si>
  <si>
    <t>Vybourání kamenných obrubníků podél říms a vozovky,</t>
  </si>
  <si>
    <t>levá římsa 72=72,000 [A] 
pravá římsa 72=72,000 [B] 
podél opevnění pod opěrou OP1 11,5=11,500 [C] 
Celkové množství 155.500000=155,500 [D]</t>
  </si>
  <si>
    <t>16</t>
  </si>
  <si>
    <t>11353B</t>
  </si>
  <si>
    <t>ODSTRANĚNÍ CHODNÍKOVÝCH KAMENNÝCH OBRUBNÍKŮ - DOPRAVA</t>
  </si>
  <si>
    <t>155,5*0,15*0,25*2,6*7=106,129 [A]</t>
  </si>
  <si>
    <t>17</t>
  </si>
  <si>
    <t>11372</t>
  </si>
  <si>
    <t>FRÉZOVÁNÍ ZPEVNĚNÝCH PLOCH ASFALTOVÝCH</t>
  </si>
  <si>
    <t>Frézování vozovky tl. cca 20 cm před a za mostem 14 cm na mostě.  Odvoz a likvidace v režii zhotovitele.</t>
  </si>
  <si>
    <t>Před mostem tl. 200 mm: 27,76*6,5*0,2=36,088 [A] 
Na mostě tl. 140 mm: 59,71*6,5*0,14=54,336 [B] 
Za mostem tl. 200 mm: 42,53*6,2*0,2=52,737 [C] 
Celkové množství 143.161000=143,161 [D]</t>
  </si>
  <si>
    <t>Položka zahrnuje veškerou manipulaci s vybouranou sutí a s vybouranými hmotami</t>
  </si>
  <si>
    <t>18</t>
  </si>
  <si>
    <t>122736</t>
  </si>
  <si>
    <t>ODKOPÁVKY A PROKOPÁVKY OBECNÉ TŘ. I, ODVOZ DO 12KM</t>
  </si>
  <si>
    <t>Odkopávky pro zpevnění u opěr pod mostem podél křídel. Pod odstraněným stávajícím zpevněním.</t>
  </si>
  <si>
    <t>Podél křídel OP1-P: 6,0*1,3*0,45+0,85*13,6*0,45=8,712 [A] 
Podél křídel OP1-L: 6,0*1,2*0,45+0,5*13,6*0,45=6,300 [B] 
Podél křídel OP2-L: 6,0*1,4*0,45+0,85*13,6*0,45=8,982 [C] 
Podél křídel OP2-P: 6,0*1,1*0,45+0,5*13,6*0,45=6,030 [D] 
Pod OP1: 11,3*9,5*0,39=41,867 [E] 
Pod OP4: 11,5*9,5*0,39=42,608 [F] 
Celkové množství 114.499000=114,499 [G]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</si>
  <si>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</si>
  <si>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19</t>
  </si>
  <si>
    <t>Odtěžení přechodových oblastí za rubem opěr. Plocha odečtena graficky.</t>
  </si>
  <si>
    <t>za OP1-průměrná plocha řezu-5,4 m2: 5,4*8,0=43,200 [A] 
za OP4-průměrná plocha řezu-5,3m2: 5,3*8,0=42,400 [B] 
Celkové množství 85.600000=85,600 [C]</t>
  </si>
  <si>
    <t>20</t>
  </si>
  <si>
    <t>123736</t>
  </si>
  <si>
    <t>ODKOP PRO SPOD STAVBU SILNIC A ŽELEZNIC TŘ. I, ODVOZ DO 12KM</t>
  </si>
  <si>
    <t>Sanace podloží tl. 0,3 m, vč. odvozu. Šířka vozovky zprůměrovaná.</t>
  </si>
  <si>
    <t>Dle pol. 18110b: 703,125*0,3=210,938 [A] 
Celkové množství 210.938000=210,938 [B]</t>
  </si>
  <si>
    <t>21</t>
  </si>
  <si>
    <t>12930</t>
  </si>
  <si>
    <t>ČIŠTĚNÍ PŘÍKOPŮ OD NÁNOSU</t>
  </si>
  <si>
    <t>Pročištění stávajících přípopů podél dálnice D2. Včetně dopravy na skládku.</t>
  </si>
  <si>
    <t>50*0,6*0,05=1,500 [A] 
Celkové množství 1.500000=1,500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</si>
  <si>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</si>
  <si>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22</t>
  </si>
  <si>
    <t>17120</t>
  </si>
  <si>
    <t>ULOŽENÍ SYPANINY DO NÁSYPŮ A NA SKLÁDKY BEZ ZHUTNĚNÍ</t>
  </si>
  <si>
    <t>dle pol. 122738a: 114,499000 (122738)=114,499 [A] 
Dle pol. 122738b: 85,600000 (122738b)=85,600 [B] 
dle pol. 123738: 210,938000 (123738)=210,938 [C] 
dle pol. 113328: 77,162000 (113328)=77,162 [D] 
Celkové množství 488.199000=488,199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</si>
  <si>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</si>
  <si>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</si>
  <si>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17380</t>
  </si>
  <si>
    <t>ZEMNÍ KRAJNICE A DOSYPÁVKY Z NAKUPOVANÝCH MATERIÁLŮ</t>
  </si>
  <si>
    <t>Dosypání nových krajnic ze štěrkodrti 0/32.</t>
  </si>
  <si>
    <t>Délka krajnic z pol. 56963: 0,149*48,000000 (56963)=7,152 [A] 
Celkové množství 7.152000=7,152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</si>
  <si>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</si>
  <si>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24</t>
  </si>
  <si>
    <t>17481</t>
  </si>
  <si>
    <t>ZÁSYP JAM A RÝH Z NAKUPOVANÝCH MATERIÁLŮ</t>
  </si>
  <si>
    <t>Zásyp za přechodovou deskou (štěrkodrť ŠD 0/32A) d=100% ps dle čl. 5.3 čsn 73 6244, tkp 4. Plocha odečtena graficky.</t>
  </si>
  <si>
    <t>za OP1-průměrná plocha řezu-2,7 m2: 2,7*8,0=21,600 [A] 
za OP4-průměrná plocha řezu-2,3m2 2,3*8,0=18,400 [B] 
Celkové množství 40.000000=40,000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</si>
  <si>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</si>
  <si>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25</t>
  </si>
  <si>
    <t>Dosypání kuželů po vybudování schdišť, terénní úpravy pod mostem. Plocha odečtena graficky.</t>
  </si>
  <si>
    <t>38,0*0,5*4=76,000 [A]</t>
  </si>
  <si>
    <t>26</t>
  </si>
  <si>
    <t>18110</t>
  </si>
  <si>
    <t>ÚPRAVA PLÁNĚ SE ZHUTNĚNÍM V HORNINĚ TŘ. I</t>
  </si>
  <si>
    <t>Šířka vozovky zprůměrovaná.</t>
  </si>
  <si>
    <t>Před mostem: 20,75*11,2=232,400 [A] 
Za mostem: 35,5*11,2=397,600 [B] 
Celkové množství 630.000000=630,000 [C]</t>
  </si>
  <si>
    <t>položka zahrnuje úpravu pláně včetně vyrovnání výškových rozdílů. Míru zhutnění určuje projekt.</t>
  </si>
  <si>
    <t>27</t>
  </si>
  <si>
    <t>V případě výměny podloží. Šířka vozovky zprůměrovaná.</t>
  </si>
  <si>
    <t>Před mostem¨: 20,75*12,5=259,375 [A] 
Za mostem: 35,5*12,5=443,750 [B] 
Celkové množství 703.125000=703,125 [C]</t>
  </si>
  <si>
    <t>28</t>
  </si>
  <si>
    <t>18220</t>
  </si>
  <si>
    <t>ROZPROSTŘENÍ ORNICE VE SVAHU</t>
  </si>
  <si>
    <t>Plocha po dosypání kuželů po vybudování schodišť a po teréních úpravách pod mostem. Včertně dovezení ormnice. Včetně ohumusování.</t>
  </si>
  <si>
    <t>plocha dle pol. 17481b: 76,000000 (17481)=76,000 [A]</t>
  </si>
  <si>
    <t>položka zahrnuje:  
nutné přemístění ornice z dočasných skládek vzdálených do 50m  
rozprostření ornice v předepsané tloušťce ve svahu přes 1:5</t>
  </si>
  <si>
    <t>29</t>
  </si>
  <si>
    <t>18241</t>
  </si>
  <si>
    <t>ZALOŽENÍ TRÁVNÍKU RUČNÍM VÝSEVEM</t>
  </si>
  <si>
    <t>Dle pol. 18220.</t>
  </si>
  <si>
    <t>76,000000 (17481)=76,000 [A] 
Celkové množství 76.000000=76,000 [B]</t>
  </si>
  <si>
    <t>Zahrnuje dodání předepsané travní směsi, její výsev na ornici, zalévání, první pokosení, to vše bez ohledu na sklon terénu</t>
  </si>
  <si>
    <t>Základy</t>
  </si>
  <si>
    <t>30</t>
  </si>
  <si>
    <t>21341</t>
  </si>
  <si>
    <t>DRENÁŽNÍ VRSTVY Z PLASTBETONU (PLASTMALTY)</t>
  </si>
  <si>
    <t>Proužek drenážního plastbetonu v úžlabí NK š. 0,15 m. V místě trubičky OIZ žebro 0,5x0,65 m. Příčné žebro nad opěrami š. 0,075 m, včetně drenážního profilu.. Včetně  tl. ochrany izolace."</t>
  </si>
  <si>
    <t>průběžná žebra u říms: 2*64,0*0,15*0,05=0,960 [A] 
Rozšíření místě trubičky OIZ: 0,65*0,5*6*0,05=0,098 [B] 
Příčné žebro před MZ: 2*9,36*0,075*0,05=0,070 [C] 
Celkové množství 1.128000=1,128 [D]</t>
  </si>
  <si>
    <t>Položka zahrnuje:  
- dodávku předepsaného materiálu pro drenážní vrstvu, včetně mimostaveništní a vnitrostaveništní dopravy  
- provedení drenážní vrstvy předepsaných rozměrů a předepsaného tvaru</t>
  </si>
  <si>
    <t>31</t>
  </si>
  <si>
    <t>21461C</t>
  </si>
  <si>
    <t>SEPARAČNÍ GEOTEXTILIE DO 300G/M2</t>
  </si>
  <si>
    <t>Seperační geotextilie 300g/m2 na upravenou pláň nebo parapláň, dle výsledků zatěžovací zkoušky. Šířka vozovky zprůměrována,</t>
  </si>
  <si>
    <t>Před mostem: 20,75*12,5=259,375 [A] 
Za mostem: 35,5*12,5=443,750 [B] 
Celkové množství 703.125000=703,125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</si>
  <si>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</si>
  <si>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32</t>
  </si>
  <si>
    <t>261516</t>
  </si>
  <si>
    <t>VRTY PRO KOTV, INJEKT, MIKROPIL NA POVRCHU TŘ V D DO 80MM</t>
  </si>
  <si>
    <t>Vrty pro osazení odvodnění izolace a odvodnění nosníků (pro osazení nových trubiček).</t>
  </si>
  <si>
    <t>Odvodnění izolace: 6*0,25=1,500 [A] 
odvodnění nosníků: 4*6*0,1=2,400 [B] 
odvodňovače: 4*0,18=0,720 [C] 
Celkové množství 4.620000=4,620 [D]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</si>
  <si>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</si>
  <si>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33</t>
  </si>
  <si>
    <t>26153</t>
  </si>
  <si>
    <t>VRTY PRO KOTVENÍ, INJEKTÁŽ A MIKROPILOTY NA POVRCHU TŘ. V D DO 150MM</t>
  </si>
  <si>
    <t>Vrty pro prostup rubové drenáže křídly DN150. Včetně odvozu vytěženého materiálu na skládku a poplatku za uskladnění.</t>
  </si>
  <si>
    <t>za OP1: 0,63=0,630 [A] 
za OP4: 0,63=0,630 [B] 
Celkové množství 1.260000=1,260 [C]</t>
  </si>
  <si>
    <t>34</t>
  </si>
  <si>
    <t>26A11</t>
  </si>
  <si>
    <t>VRTY PRO SLOUPKY OPLOCENÍ TŘ. TĚŽITELNOSTI I D DO 150MM</t>
  </si>
  <si>
    <t>Vrty pro sloupky oplocení kolem D2. Viz výkres č. 3 - Půdorys.</t>
  </si>
  <si>
    <t>kolem opěry OP1- 27 ks: 27*1,0=27,000 [A] 
kolem opěry OP4 - 25 ks: 25*1,0=25,000 [B] 
Celkové množství 52.000000=52,000 [C]</t>
  </si>
  <si>
    <t>položka zahrnuje:  
- zřízení vrtu, svislou a vodorovnou dopravu zeminy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uložení zeminy na skládku a poplatek za skládku</t>
  </si>
  <si>
    <t>35</t>
  </si>
  <si>
    <t>272314</t>
  </si>
  <si>
    <t>ZÁKLADY Z PROSTÉHO BETONU DO C25/30</t>
  </si>
  <si>
    <t>Výplň kaveren pod opěrami. Počítáno s kavernou 0,5 x 0,5 m na délku opěry.</t>
  </si>
  <si>
    <t>2*0,5*8,0*1,3=10,400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</si>
  <si>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</si>
  <si>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36</t>
  </si>
  <si>
    <t>285392</t>
  </si>
  <si>
    <t>DODATEČNÉ KOTVENÍ VLEPENÍM BETONÁŘSKÉ VÝZTUŽE D DO 16MM DO VRTŮ</t>
  </si>
  <si>
    <t>KUS</t>
  </si>
  <si>
    <t>Vrty O14 pro kotevní výztuž spřažené desky, hloubka viz výkres tvaru a výztuže, vč. vlepení. Deska dl. 59,71, výztuž podélně po 0,5 m.  
Vrt O14mm, délky 0,1 m - délka celkem: 120*16*0,1=192,0 m  
trny O12 mm, délky 0,3 m - délka celkem: 120*16*0,3=576,0 m</t>
  </si>
  <si>
    <t>16*120=1 920,000 [A] 
Celkové množství 1920.000000=1 920,000 [B]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</si>
  <si>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</si>
  <si>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37</t>
  </si>
  <si>
    <t>289313</t>
  </si>
  <si>
    <t>STŘÍKANÝ BETON DO C16/20</t>
  </si>
  <si>
    <t>Sanace dobetonávkou při nutnosti sanovat do hloubky 60 mm a vyšší.</t>
  </si>
  <si>
    <t>60*0,06=3,600 [A] 
Celkové množství 3.600000=3,600 [B]</t>
  </si>
  <si>
    <t>38</t>
  </si>
  <si>
    <t>28997C</t>
  </si>
  <si>
    <t>OPLÁŠTĚNÍ (ZPEVNĚNÍ) Z GEOTEXTILIE DO 300G/M2</t>
  </si>
  <si>
    <t>Ochrana PE folie v těsnící vrstvě v přechodových oblasech mostu. Geotextilie 300g/m2, tloušťka 6 mm po stlačení. Vykázána 2x plocha.</t>
  </si>
  <si>
    <t>OP1: 2*5,5*8,0=88,000 [A] 
OP4: 2*5,5*8,0=88,000 [B] 
Celkové množství 176.000000=176,000 [C]</t>
  </si>
  <si>
    <t>39</t>
  </si>
  <si>
    <t>28999</t>
  </si>
  <si>
    <t>OPLÁŠTĚNÍ (ZPEVNĚNÍ) Z FÓLIE</t>
  </si>
  <si>
    <t>Těsnící PE folie v přechodových oblasech mostu. Tloušťka 1-1,5 mm.</t>
  </si>
  <si>
    <t>OP1: 5,5*8,0=44,000 [A] 
OP4: 5,5*8,0=44,000 [B] 
Celkové množství 88.000000=88,000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</si>
  <si>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</si>
  <si>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</si>
  <si>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40</t>
  </si>
  <si>
    <t>317125</t>
  </si>
  <si>
    <t>ŘÍMSY Z DÍLCŮ ŽELEZOBETONOVÝCH DO C30/37</t>
  </si>
  <si>
    <t>Římsové lícní prefabrikáty s vahadly.</t>
  </si>
  <si>
    <t>levá římsa: 0,75*0,12*64,0=5,760 [A] 
pravá římsa: 0,75*0,12*64,0=5,760 [B] 
Celkové množství 11.520000=11,520 [C]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</si>
  <si>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</si>
  <si>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41</t>
  </si>
  <si>
    <t>31717</t>
  </si>
  <si>
    <t>KOVOVÉ KONSTRUKCE PRO KOTVENÍ ŘÍMSY</t>
  </si>
  <si>
    <t>KG</t>
  </si>
  <si>
    <t>7.0 kg/1ks kotvy, chemická kotva, vrt prům. 34 mm, hl. vrtu 150 mm na chemické kotvy, vč. pozinkování.</t>
  </si>
  <si>
    <t>Levá římsa, á 1,0 m: 63*7=441,000 [A] 
Pravá římsa, á 1,0 m: 63*7=441,000 [B] 
Celkové množství 882.000000=882,000 [C]</t>
  </si>
  <si>
    <t>Položka zahrnuje dodávku (výrobu) kotevního prvku předepsaného tvaru a jeho osazení do předepsané polohy včetně nezbytných prací (vrty, zálivky apod.)</t>
  </si>
  <si>
    <t>42</t>
  </si>
  <si>
    <t>317325</t>
  </si>
  <si>
    <t>ŘÍMSY ZE ŽELEZOBETONU DO C30/37</t>
  </si>
  <si>
    <t>Mostní římsy, včetně dilatačních a smršťovacích spár. Včetně dilatačního pryžového těsnění.</t>
  </si>
  <si>
    <t>Levá římsa: 0,144*64,0=9,216 [A] 
Pravá římsa: 0,144*64,0=9,216 [B] 
Celkové množství 18.432000=18,432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</si>
  <si>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</si>
  <si>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43</t>
  </si>
  <si>
    <t>317365</t>
  </si>
  <si>
    <t>VÝZTUŽ ŘÍMS Z OCELI 10505, B500B</t>
  </si>
  <si>
    <t>Parametrická spotřeba 160 kg/m3, distanční tělíska betonová..</t>
  </si>
  <si>
    <t>Dle pol. 317325: 18,432000 (317325)*0,16=2,949 [A] 
Celkové množství 2.949000=2,949 [B]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</si>
  <si>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</si>
  <si>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44</t>
  </si>
  <si>
    <t>33817C</t>
  </si>
  <si>
    <t>SLOUPKY PLOTOVÉ Z DÍLCŮ KOVOVÝCH  DO BETONOVÝCH PATEK</t>
  </si>
  <si>
    <t>KS</t>
  </si>
  <si>
    <t>Sloupky oplocení kolem D2. Včetně vzpěr.</t>
  </si>
  <si>
    <t>kolem OP1: 27*2=54,000 [A] 
kolem OP4: 25*2=50,000 [B] 
Celkové množství 104.000000=104,000 [C]</t>
  </si>
  <si>
    <t>- dodání a osazení předepsaného sloupku včetně PKO  
- případnou betonovou patku z předepsané třídy betonu  
- nutné zemní práce</t>
  </si>
  <si>
    <t>45</t>
  </si>
  <si>
    <t>38632</t>
  </si>
  <si>
    <t>KOMPL KONSTR JÍMEK ZE ŽELEZOBET</t>
  </si>
  <si>
    <t>Vývařiště pod opěrami z betonu C30/37 XF4. Celkem 4 vývařiště 1,47x1,7 m.</t>
  </si>
  <si>
    <t>4*(0,2*1,7*1,47+0,2*1,0*1,9*2+0,2*0,68*2)=6,127 [A] 
Celkové množství 6.127000=6,127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</si>
  <si>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</si>
  <si>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</t>
  </si>
  <si>
    <t>386365</t>
  </si>
  <si>
    <t>VÝZTUŽ KOMPLETNÍCH KONSTRUKCÍ JÍMEK Z OCELI 10505, B500B</t>
  </si>
  <si>
    <t>Parametrická spotřeba 150 kg/m3, distanční tělíska betonová.</t>
  </si>
  <si>
    <t>6,127000 (38632)*0,15=0,919 [A] 
Celkové množství 0.919000=0,919 [B]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</si>
  <si>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</si>
  <si>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</si>
  <si>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47</t>
  </si>
  <si>
    <t>420324</t>
  </si>
  <si>
    <t>PŘECHODOVÉ DESKY MOSTNÍCH OPĚR ZE ŽELEZOBETONU C25/30</t>
  </si>
  <si>
    <t>Nové přechodové desky za opěrami z betonu C25/30 XF2, tl. desek 0,3 m, délka 5,0 m.</t>
  </si>
  <si>
    <t>Za OP1: 0,3*5,0*8,0=12,000 [A] 
Za OP4: 0,3*5,0*8,0=12,000 [B] 
Celkové množství 24.000000=24,000 [C]</t>
  </si>
  <si>
    <t>48</t>
  </si>
  <si>
    <t>420365</t>
  </si>
  <si>
    <t>VÝZTUŽ PŘECHODOVÝCH DESEK MOSTNÍCH OPĚR Z OCELI 10505, B500B</t>
  </si>
  <si>
    <t>Parametrická spotřeba 140 kg/m3. Včetně uložení.</t>
  </si>
  <si>
    <t>Dle pol. 420323: 24,000000 (420324)*0,14=3,360 [A] 
Celkové množství 3.360000=3,360 [B]</t>
  </si>
  <si>
    <t>49</t>
  </si>
  <si>
    <t>434125</t>
  </si>
  <si>
    <t>SCHODIŠŤOVÉ STUPNĚ, Z DÍLCŮ ŽELEZOBETON DO C30/37</t>
  </si>
  <si>
    <t>Revizní schodiště z betonu C30/37 XF2, délky 13,6 m, šířky 0,75m, u pravého křídle OP1 a levého křídla OP4.</t>
  </si>
  <si>
    <t>Revizní schodiště u OP1 a OP4: 2*47*0,75*0,5*0,2=7,050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</si>
  <si>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</si>
  <si>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50</t>
  </si>
  <si>
    <t>451314</t>
  </si>
  <si>
    <t>PODKLADNÍ A VÝPLŇOVÉ VRSTVY Z PROSTÉHO BETONU C25/30</t>
  </si>
  <si>
    <t>Podkladní beton C20/25n. Tl. 150 mm.</t>
  </si>
  <si>
    <t>Pod revizním schodištěm u OP1 0,95*0,15*13,6=1,938 [A] 
Pod revizním schodištěm u OP4 0,95*0,15*13,6=1,938 [B] 
Pod zpevněním za křídlem 1-L (4,5*1,0+0,4*2,5)*0,15=0,825 [C] 
Pod zpevněním za křídlem 1-P 4,5*1,35*0,15=0,911 [D] 
Pod zpevněním za křídlem 4-L 4,5*1,35*0,15=0,911 [E] 
Pod zpevněním za křídlem 4-P (4,5*1,0+0,4*2,5)*0,15=0,825 [F] 
Vývařiště u skluzů pod opěrami 4*1,7*2,0*0,15=2,040 [G] 
Zpevnění svahu pod opěrou OP1: 11,3*0,15*9,9=16,781 [I] 
Zpevnění svahu pod opěrou OP4: 11,5*0,15*9,9=17,078 [J] 
Pod přechodovými deskami: 0,65*0,15*8,0*2=1,560 [H] 
Celkové množství 44.807000=44,807 [K]</t>
  </si>
  <si>
    <t>51</t>
  </si>
  <si>
    <t>45152</t>
  </si>
  <si>
    <t>PODKLADNÍ A VÝPLŇOVÉ VRSTVY Z KAMENIVA DRCENÉHO</t>
  </si>
  <si>
    <t>Štěrkodrť ŠDA 0/32 tl. 10 cm pod zpevnění</t>
  </si>
  <si>
    <t>Zpevnění svahu pod opěrou OP1: 11,3*0,1*9,9=11,187 [A] 
Zpevnění svahu pod opěrou OP4: 11,5*0,1*9,9=11,385 [B] 
Pod revizním schodištěm u OP1 0,95*0,1*13,6=1,292 [C] 
Pod revizním schodištěm u OP4 0,95*0,1*13,6=1,292 [D] 
Pod zpevněním za křídlem 1-L (4,5*1,0+0,4*2,5)*0,1=0,550 [E] 
Pod zpevněním za křídlem 1-P 4,5*1,35*0,1=0,608 [F] 
Pod zpevněním za křídlem 4-L 4,5*1,35*0,1=0,608 [G] 
Pod zpevněním za křídlem 4-P (4,5*1,0+0,4*2,5)*0,1=0,550 [H] 
Vývařiště u skluzů pod opěramI 4*1,7*2,0*0,1=1,360 [I] 
Celkové množství 28.832000=28,832 [J]</t>
  </si>
  <si>
    <t>položka zahrnuje dodávku předepsaného kameniva, mimostaveništní a vnitrostaveništní dopravu a jeho uložení  
není-li v zadávací dokumentaci uvedeno jinak, jedná se o nakupovaný materiál</t>
  </si>
  <si>
    <t>52</t>
  </si>
  <si>
    <t>45160</t>
  </si>
  <si>
    <t>PODKL A VÝPLŇ VRSTVY Z MEZEROVITÉHO BETONU</t>
  </si>
  <si>
    <t>Obetonování rubové drenáže z mezerovitého betonu dle TKP 18.</t>
  </si>
  <si>
    <t>Za OP1 a OP4: 2*0,3*0,3*9,36=1,685 [A] 
Celkové množství 1.685000=1,685 [B]</t>
  </si>
  <si>
    <t>Položka zahrnuje dodávku mezerovitého betonu a jeho uložení se zhutněním, včetně mimostaveništní a vnitrostaveništní dopravy (rovněž přesuny)</t>
  </si>
  <si>
    <t>53</t>
  </si>
  <si>
    <t>Výplň kaveren pod opěrymi z mezerovitého betonu.</t>
  </si>
  <si>
    <t>pod opěrou OP1: 0,5*1,3*10,8=7,020 [A] 
pod opěrou OP4: 0,5*1,3*10,8=7,020 [B] 
Celkové množství 14.040000=14,040 [C]</t>
  </si>
  <si>
    <t>54</t>
  </si>
  <si>
    <t>457325</t>
  </si>
  <si>
    <t>VYROVNÁVACÍ A SPÁDOVÝ ŽELEZOBETON C30/37</t>
  </si>
  <si>
    <t>Spádový beton z C30/37 XF2 na prefabrikovaných nosnících. Plocha řezu - 1,95 m2 odečtena graficky.</t>
  </si>
  <si>
    <t>vyrovnávací spádový beton: 1,95*59,71=116,435 [A] 
Celkové množství 116.435000=116,435 [B]</t>
  </si>
  <si>
    <t>55</t>
  </si>
  <si>
    <t>457365</t>
  </si>
  <si>
    <t>VÝZTUŽ VYROV A SPÁD BETONU Z OCELI 10505, B500B</t>
  </si>
  <si>
    <t>Výztuž spádového betonu od kraje k úžlabí, uzavírací železa, prům. 12 po 200 mm. Parametrická spotřeba 160 kg/m3.</t>
  </si>
  <si>
    <t>2*(0,585*0,185)*59,71*0,16=2,068 [A] 
Celkové množství 2.068000=2,068 [B]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</si>
  <si>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</si>
  <si>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56</t>
  </si>
  <si>
    <t>457366</t>
  </si>
  <si>
    <t>VÝZTUŽ VYROVNÁVACÍHO A SPÁDOVÉHO BETONU Z KARI SÍTÍ</t>
  </si>
  <si>
    <t>Výztuž spádového betonu KARI sítí O8mm, oka 150/150 včetně přesahů.</t>
  </si>
  <si>
    <t>2 vrstvy: 59.5*9.0- plocha NK*1,5přesah*7.9kg/m2/1000 2*59,71*9,26*1.5*5,4/1000=8,957 [A]</t>
  </si>
  <si>
    <t>57</t>
  </si>
  <si>
    <t>45860</t>
  </si>
  <si>
    <t>VÝPLŇ ZA OPĚRAMI A ZDMI Z MEZEROVITÉHO BETONU</t>
  </si>
  <si>
    <t>Zásyp za novými přechodovými deskami, Plocha řezu odečtena graficky.</t>
  </si>
  <si>
    <t>Za OP1-průměrná plocha řezu-0,93 m2: 0,93*8,0=7,440 [A] 
Za OP4-průměrná plocha řezu-0,85 m2: 0,85*8,0=6,800 [B] 
Celkové množství 14.240000=14,240 [C]</t>
  </si>
  <si>
    <t>položka zahrnuje:  
- dodávku mezerovitého betonu předepsané kvality a zásyp se zhutněním včetně mimostaveništní a vnitrostaveništní dopravy</t>
  </si>
  <si>
    <t>58</t>
  </si>
  <si>
    <t>465512</t>
  </si>
  <si>
    <t>DLAŽBY Z LOMOVÉHO KAMENE NA MC</t>
  </si>
  <si>
    <t>Zpevnění v blízkosti opěr a vnitřních podpěr tl. 200 mm, spárovací malta XF4.</t>
  </si>
  <si>
    <t>Pod opěrou OP1 11,3*0,2*9,9=22,374 [A] 
Pod opěrou OP4 11,5*0,2*9,9=22,770 [B] 
Pod zpevněním za křídlem 1-L (4,5*1,0+0,4*2,5)*0,2=1,100 [C] 
Pod zpevněním za křídlem 1-P 4,5*1,35*0,2=1,215 [D] 
Pod zpevněním za křídlem 4-L 4,5*1,35*0,2=1,215 [E] 
Pod zpevněním za křídlem 4-P (4,5*1,0+0,4*2,5)*0,2=1,100 [F] 
Celkové množství 49.774000=49,774 [G]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</si>
  <si>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</si>
  <si>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</si>
  <si>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59</t>
  </si>
  <si>
    <t>56330</t>
  </si>
  <si>
    <t>VOZOVKOVÉ VRSTVY ZE ŠTĚRKODRTI</t>
  </si>
  <si>
    <t>Výměna podloží ze ŠD 0-63. Dle pol. 123738.</t>
  </si>
  <si>
    <t>Dle pol. 123738: 210,938000 (123738)=210,938 [A] 
Celkové množství 210.938000=210,938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</si>
  <si>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</si>
  <si>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60</t>
  </si>
  <si>
    <t>56333</t>
  </si>
  <si>
    <t>VOZOVKOVÉ VRSTVY ZE ŠTĚRKODRTI TL. DO 150MM</t>
  </si>
  <si>
    <t>Úprava komunikace před a za mostem.  1. vrstva  ŠDA . 0/32, tl. 150 mm. Šířka komunikace zprůměrována.</t>
  </si>
  <si>
    <t>Před mostem: 24,1*9,3=224,130 [A] 
Za mostem: 38,8*8,9=345,320 [B] 
Celkové množství 569.450000=569,450 [C]</t>
  </si>
  <si>
    <t>61</t>
  </si>
  <si>
    <t>Úprava komunikace před a za mostem.  2. vrstva ŠDA . 0/63, tl. 150 mm. Šířka komuniace zprůměrována.</t>
  </si>
  <si>
    <t>Dle pol. 18110a: 630,000000 (18110a)=630,000 [A] 
Celkové množství 630.000000=630,000 [B]</t>
  </si>
  <si>
    <t>62</t>
  </si>
  <si>
    <t>56343</t>
  </si>
  <si>
    <t>VOZOVKOVÉ VRSTVY ZE ŠTĚRKOPÍSKU TL. DO 150MM</t>
  </si>
  <si>
    <t>Těsnící vrstva. Ochrana těsnící folie v přechodových oblastech mostu. 2 x 150 mm, frakce 0-4 mm.</t>
  </si>
  <si>
    <t>63</t>
  </si>
  <si>
    <t>56963</t>
  </si>
  <si>
    <t>ZPEVNĚNÍ KRAJNIC Z RECYKLOVANÉHO MATERIÁLU TL DO 150MM</t>
  </si>
  <si>
    <t>Krajnice z asfaltového recyklátu.</t>
  </si>
  <si>
    <t>vlevo před mostem: 9,0*1,0=9,000 [A] 
vpravo před mostem: 13,0*1,0=13,000 [B] 
vlevo za mostem: 13,0*1,0=13,000 [C] 
vpravo za mostem: 13,0*1,0=13,000 [D] 
Celkové množství 48.000000=48,000 [E]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</si>
  <si>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</si>
  <si>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64</t>
  </si>
  <si>
    <t>572123</t>
  </si>
  <si>
    <t>INFILTRAČNÍ POSTŘIK Z EMULZE DO 1,0KG/M2</t>
  </si>
  <si>
    <t>Infiltrační postřik 0,8 kg/m3. Před a za mostem. Na 1. vrstvě ŠD. Dle pol. 56333a.</t>
  </si>
  <si>
    <t>Celkové množství 569,450000 (56333a)=569,450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</si>
  <si>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</si>
  <si>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65</t>
  </si>
  <si>
    <t>572213</t>
  </si>
  <si>
    <t>SPOJOVACÍ POSTŘIK Z EMULZE DO 0,5KG/M2</t>
  </si>
  <si>
    <t>Spojovací postřik 0,3 kg/m3. Na mostě, Na litém asfaltu. Dle pol. 575C65.</t>
  </si>
  <si>
    <t>477,680000 (575C65)=477,680 [A] 
Celkové množství 477.680000=477,680 [B]</t>
  </si>
  <si>
    <t>66</t>
  </si>
  <si>
    <t>Spojovací postřik 0,2 kg/m3. Před a za mostem, pod na ložné vrstvě. Dle pol. 574C56.</t>
  </si>
  <si>
    <t>516,446000 (574C56)=516,446 [A] 
Celkové množství 516.446000=516,446 [B]</t>
  </si>
  <si>
    <t>67</t>
  </si>
  <si>
    <t>c</t>
  </si>
  <si>
    <t>Spojovací postřik 0,4 kg/m3. Před a za mostem. Na podkladní vrstvě. Dle pol. 574E46.</t>
  </si>
  <si>
    <t>525,833=525,833 [A] 
Celkové množství 525.833000=525,833 [B]</t>
  </si>
  <si>
    <t>68</t>
  </si>
  <si>
    <t>574A34</t>
  </si>
  <si>
    <t>ASFALTOVÝ BETON PRO OBRUSNÉ VRSTVY ACO 11+, 11S TL. 40MM</t>
  </si>
  <si>
    <t>Obrusná vrstva vozovky ACO 11+ tl. 40 mm. Před a za mostem. Průměrná šířka vozovky.</t>
  </si>
  <si>
    <t>Před mostem: 27,76*7,2=199,872 [A] 
Za mostem: 42,53*7,2=306,216 [B] 
Celkové množství 506.088000=506,088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</si>
  <si>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</si>
  <si>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69</t>
  </si>
  <si>
    <t>574A44</t>
  </si>
  <si>
    <t>ASFALTOVÝ BETON PRO OBRUSNÉ VRSTVY ACO 11+, 11S TL. 50MM</t>
  </si>
  <si>
    <t>Obrusná vrstva vozovky ACO 11+ tl. 50 mm. Na mostě.</t>
  </si>
  <si>
    <t>Na mostě: 59,71*7,0=417,970 [A] 
Celkové množství 417.970000=417,970 [B]</t>
  </si>
  <si>
    <t>70</t>
  </si>
  <si>
    <t>574C56</t>
  </si>
  <si>
    <t>ASFALTOVÝ BETON PRO LOŽNÍ VRSTVY ACL 16+, 16S TL. 60MM</t>
  </si>
  <si>
    <t>Ložná vrstva vozovky. ACL 16+ tl. 60 mm, před a za mostem. Šířka vozovky zprůměrována.</t>
  </si>
  <si>
    <t>Před mostem: 27,26*7,4=201,724 [A] 
Za mostem: 42,53*7,4=314,722 [B] 
Celkové množství 516.446000=516,446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</si>
  <si>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</si>
  <si>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71</t>
  </si>
  <si>
    <t>574E46</t>
  </si>
  <si>
    <t>ASFALTOVÝ BETON PRO PODKLADNÍ VRSTVY ACP 16+, 16S TL. 50MM</t>
  </si>
  <si>
    <t>Podkladní vrstva vozovky. ACP 16+ tl. 50 mm, před a za mostem. Šířka vozovky zprůměrována.</t>
  </si>
  <si>
    <t>Před mostem: 26,76*7,7=206,052 [A] 
Za mostem: 41,53*7,7=319,781 [B] 
Celkové množství 525.833000=525,833 [C]</t>
  </si>
  <si>
    <t>72</t>
  </si>
  <si>
    <t>575C65</t>
  </si>
  <si>
    <t>LITÝ ASFALT MA IV (OCHRANA MOSTNÍ IZOLACE) 16 TL. 45MM</t>
  </si>
  <si>
    <t>Ochrana izolace na mostě MA IV 16+ tl. 45mm.</t>
  </si>
  <si>
    <t>Na mostě: 59,71*8,0=477,680 [A] 
Celkové množství 477.680000=477,680 [B]</t>
  </si>
  <si>
    <t>73</t>
  </si>
  <si>
    <t>Odvodnění izolace proužkem z litého asfaltu š. 0,5m.</t>
  </si>
  <si>
    <t>u levé římsy: 64,0*0,5=32,000 [A] 
u pravé římsy: 64,0*0,5=32,000 [B] 
Celkové množství 64.000000=64,000 [C]</t>
  </si>
  <si>
    <t>74</t>
  </si>
  <si>
    <t>58910</t>
  </si>
  <si>
    <t>VÝPLŇ SPAR ASFALTEM</t>
  </si>
  <si>
    <t>Včetvně prořezu.</t>
  </si>
  <si>
    <t>Na začátku úptavy: 6,36=6,360 [B] 
nad OP1 a OP4: 2*9,36=18,720 [A] 
Na konci úpravy: 6,135=6,135 [C] 
Celkové množství 31.215000=31,215 [D]</t>
  </si>
  <si>
    <t>položka zahrnuje:  
- dodávku předepsaného materiálu  
- vyčištění a výplň spar tímto materiálem</t>
  </si>
  <si>
    <t>75</t>
  </si>
  <si>
    <t>Spára na rozhraní etap. V obrusné vrstvě. Včetvně prořezu.</t>
  </si>
  <si>
    <t>na rozhrní etap: 27,76+59,71+42,53=130,000 [A] 
Celkové množství 130.000000=130,000 [B]</t>
  </si>
  <si>
    <t>76</t>
  </si>
  <si>
    <t>58920</t>
  </si>
  <si>
    <t>VÝPLŇ SPAR MODIFIKOVANÝM ASFALTEM</t>
  </si>
  <si>
    <t>Úprava spáry na mezi první a druhou etapou. Hustota 1.1g/cm3.. V celém úseku opravy komunikace.</t>
  </si>
  <si>
    <t>27,76+59,71+42,53=130,000 [A] 
Celkové množství 130.000000=130,000 [B]</t>
  </si>
  <si>
    <t>77</t>
  </si>
  <si>
    <t>Výplň spáry vozovka - římsa . Hustota 1.1g/cm3.</t>
  </si>
  <si>
    <t>levá římsa: 64,0=64,000 [A] 
pravá římsa: 64,0=64,000 [B] 
Celkové množství 128.000000=128,000 [C]</t>
  </si>
  <si>
    <t>Úpravy povrchů, podlahy, výplně otvorů</t>
  </si>
  <si>
    <t>78</t>
  </si>
  <si>
    <t>626111</t>
  </si>
  <si>
    <t>REPROFILACE PODHLEDŮ, SVISLÝCH PLOCH SANAČNÍ MALTOU JEDNOVRST TL 10MM</t>
  </si>
  <si>
    <t>Sanace  podhledu a boků nosné konstrukce, vzpěr a spár mezi nosníky a spodní stavby.</t>
  </si>
  <si>
    <t>Spodní stavba: ((10,85*2,2*2)+(2.2*1,6*4))*0,6=37,092 [A] 
Nosná konstrukce: ((16,088+2*0,14)*57,4)*0,75=704,642 [B] 
Spáry: ((0,25+0,15+0,25)*55,15)*0,75=26,886 [C] 
Křídla: (4*(2,2*1,6*0,5))*0,6=4,224 [D] 
Vzpěry: (8*6,5*(2*0,4+2*0,8))*0,75=93,600 [E] 
Celkové množství 866.444000=866,444 [F]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</si>
  <si>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</si>
  <si>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79</t>
  </si>
  <si>
    <t>626112</t>
  </si>
  <si>
    <t>REPROFILACE PODHLEDŮ, SVISLÝCH PLOCH SANAČNÍ MALTOU JEDNOVRST TL 20MM</t>
  </si>
  <si>
    <t>Sanace  podhledu a boků nosné konstrukce a vzpěr a spodní stavby.  
Včetně provedení letopočtu vlysem do betonu na OP1 vpravo.</t>
  </si>
  <si>
    <t>Spodní stavba: ((10,85*2,2*2)+(2.2*1,6*4))*0,2=12,364 [A] 
Nosná konstrukce ((16,088+2*0,14)*57,4)*0,15=140,928 [B] 
Křídla: (4*(2,2*1,6*0,5))*0,2=1,408 [C] 
Vzpěry (8*6,5*(2*0,4+2*0,8))*0,15=18,720 [D] 
Celkové množství 173.420000=173,420 [E]</t>
  </si>
  <si>
    <t>80</t>
  </si>
  <si>
    <t>626113</t>
  </si>
  <si>
    <t>REPROFILACE PODHLEDŮ, SVISLÝCH PLOCH SANAČNÍ MALTOU JEDNOVRST TL 30MM</t>
  </si>
  <si>
    <t>Sanace  podhledu a boků nosné konstrukce a vzpěr a spodní stavby.</t>
  </si>
  <si>
    <t>Spodní stavba: ((10,85*2,2*2)+(2.2*1,6*4))*0,1=6,182 [A] 
Nosná konstrukce: ((16,088+2*0,14)*57,4)*,05= 
Spáry: ((0,25+0,15+0,25)*55,15)*0,25=8,962 [C] 
Křídla: (4*(2,2*1,6*0,5))*0,1=0,704 [D] 
Vzpěry: (8*6,5*(2*0,4+2*0,8))*0,05=6,240 [E] 
Celkové množství 69.064000=69,064 [F]</t>
  </si>
  <si>
    <t>81</t>
  </si>
  <si>
    <t>626121</t>
  </si>
  <si>
    <t>REPROFIL PODHL, SVIS PLOCH SANAČ MALTOU DVOUVRST TL DO 40MM</t>
  </si>
  <si>
    <t>Sanace  podhledu a boků nosné konstrukce a vzpěr.</t>
  </si>
  <si>
    <t>Spodní stavba: ((10,85*2,2*2)+(2.2*1,6*4))*0,10=6,182 [A] 
Nosná konstrukce ((16,088+2*0,14)*57,4)*0,05=46,976 [B] 
Křídla: (4*(2,2*1,6*0,5))*0,1=0,704 [C] 
Vzpěry: (8*6,5*(2*0,4+2*0,8))*0,05=6,240 [D] 
Celkové množství 60.102000=60,102 [E]</t>
  </si>
  <si>
    <t>82</t>
  </si>
  <si>
    <t>62631</t>
  </si>
  <si>
    <t>SPOJOVACÍ MŮSTEK MEZI STARÝM A NOVÝM BETONEM</t>
  </si>
  <si>
    <t>NK (včetně vzpěr).</t>
  </si>
  <si>
    <t>Podhled a boky NK: (16,088+2*0,14)*57,4=939,523 [A] 
Vzpěry: 8*6,5*(2*0,4+2*0,8)=124,800 [B] 
Spáry: (0,25+0,15+0,25)*55,15=35,848 [C] 
Křídla: 4*(2,2*1,6*0,5)=7,040 [D] 
Koncové příčníky: (10,85*2,2*2)+(2.2*1,6*4)=61,820 [E] 
Celkové množství 1169.031000=1 169,031 [F]</t>
  </si>
  <si>
    <t>83</t>
  </si>
  <si>
    <t>62641</t>
  </si>
  <si>
    <t>SJEDNOCUJÍCÍ STĚRKA JEMNOU MALTOU TL CCA 2MM</t>
  </si>
  <si>
    <t>NK, opěry včetně křídel, spodní stavby a vzpěry a spár.</t>
  </si>
  <si>
    <t>Dle pol. 62631 1169,031000 (62631)=1 169,031 [A] 
Celkové množství 1169.031000=1 169,031 [B]</t>
  </si>
  <si>
    <t>84</t>
  </si>
  <si>
    <t>62651</t>
  </si>
  <si>
    <t>OCHRANA VÝZTUŽE PŘI DOSTATEČNÉM KRYTÍ</t>
  </si>
  <si>
    <t>Ochrana obnažené výztuže při sanaci, včetně pasivace výztuže.</t>
  </si>
  <si>
    <t>2*59,81*1,2=143,544 [A] 
Celkové množství 143.544000=143,544 [B]</t>
  </si>
  <si>
    <t>položka zahrnuje:  
dodávku veškerého materiálu potřebného pro předepsanou úpravu v předepsané kvalitě  
položení vrstvy v předepsané tloušťce  
potřebná lešení a podpěrné konstrukce</t>
  </si>
  <si>
    <t>Přidružená stavební výroba</t>
  </si>
  <si>
    <t>85</t>
  </si>
  <si>
    <t>711111</t>
  </si>
  <si>
    <t>IZOLACE BĚŽNÝCH KONSTRUKCÍ PROTI ZEMNÍ VLHKOSTI ASFALTOVÝMI NÁTĚRY</t>
  </si>
  <si>
    <t>Izolace horního povrchu přechodových desek nátěrem 1xNp+2Na</t>
  </si>
  <si>
    <t>Přechodové desky: 5,0*8,0*2=80,000 [A] 
Celkové množství 80.000000=80,000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</si>
  <si>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</si>
  <si>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86</t>
  </si>
  <si>
    <t>711442</t>
  </si>
  <si>
    <t>IZOLACE MOSTOVEK CELOPLOŠNÁ ASFALTOVÝMI PÁSY S PEČETÍCÍ VRSTVOU</t>
  </si>
  <si>
    <t>Izolace NAIP 5 mm, včetně kotevně-impregnačního nátěru a pečetící vrstvy. Přesah na přechodovou desku 1,0 m. Přesah na bocích NK 0,15 m.</t>
  </si>
  <si>
    <t>Mostovka: (9,02+2*0,15)*(59,71+2,0)=575,137 [A] 
Celkové množství 575.137000=575,137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</si>
  <si>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</si>
  <si>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87</t>
  </si>
  <si>
    <t>711502</t>
  </si>
  <si>
    <t>OCHRANA IZOLACE NA POVRCHU ASFALTOVÝMI PÁSY</t>
  </si>
  <si>
    <t>Ochrana izolace pod římsou asfaltovými pásy s hliníkovou vložkou.</t>
  </si>
  <si>
    <t>Levá římsa: 0,73*64,0=46,720 [A] 
Pravá římsa: 0,73*64,0=46,720 [B] 
Celkové množství 93.440000=93,440 [C]</t>
  </si>
  <si>
    <t>položka zahrnuje:  
- dodání  předepsaného ochranného materiálu  
- zřízení ochrany izolace</t>
  </si>
  <si>
    <t>88</t>
  </si>
  <si>
    <t>Uložení přechodových desek na dvě vrstvy asfaltových pásů. Na opěře bude natavený asfaltový pás na penetrační nátěr.</t>
  </si>
  <si>
    <t>OP1: 0,25*8,0=2,000 [A] 
OP4: 0,25*8,0=2,000 [B] 
Celkové množství 4.000000=4,000 [C]</t>
  </si>
  <si>
    <t>89</t>
  </si>
  <si>
    <t>711509</t>
  </si>
  <si>
    <t>OCHRANA IZOLACE NA POVRCHU TEXTILIÍ</t>
  </si>
  <si>
    <t>Ochrana izolace na horním povrchu přechodových desek z geotextilie 500 g/m2.</t>
  </si>
  <si>
    <t>Přechodové desky: 2*5,0*8,0=80,000 [A] 
Celkové množství 80.000000=80,000 [B]</t>
  </si>
  <si>
    <t>90</t>
  </si>
  <si>
    <t>767911</t>
  </si>
  <si>
    <t>OPLOCENÍ Z DRÁTĚNÉHO PLETIVA POZINKOVANÉHO STANDARDNÍHO</t>
  </si>
  <si>
    <t>Nové oplocení D2 u OP1 a OP4. Viz výkres č. 3 - Půdorys.</t>
  </si>
  <si>
    <t>u opěry OP1: 54,0*1,8=97,200 [A] 
u opěry OP4: 50,0*1,8=90,000 [B] 
Celkové množství 187.200000=187,200 [C]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</si>
  <si>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</si>
  <si>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91</t>
  </si>
  <si>
    <t>76796</t>
  </si>
  <si>
    <t>VRATA A VRÁTKA</t>
  </si>
  <si>
    <t>Vrátka u revizních schodišť - 2 ks. Viz výkres č. 3 - Půdorys.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</si>
  <si>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</si>
  <si>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92</t>
  </si>
  <si>
    <t>78381</t>
  </si>
  <si>
    <t>NÁTĚRY BETON KONSTR TYP S1 (OS-A)</t>
  </si>
  <si>
    <t>Hydrofobní sjednocující nátěr viditelných ploch spodní stavby, a podhledu NK a spár.</t>
  </si>
  <si>
    <t>Koncové příčníky: (10,85*2,2*2)+(2.2*1,6*4)=61,820 [B] 
Nosná konstrukce: ((16,088+2*0,14)*57,4)-(2*0,56*59,71)=872,648 [A] 
Spáry: (0,25+0,15+0,25)*55,15=35,848 [C] 
Vzpěry: 8*6,5*(2*0,4+2*0,8)=124,800 [D] 
Křídla: 4*(2,2*1,6*0,5)=7,040 [E] 
Celkové množství 1102.156000=1 102,156 [F]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</si>
  <si>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</si>
  <si>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93</t>
  </si>
  <si>
    <t>78382</t>
  </si>
  <si>
    <t>NÁTĚRY BETON KONSTR TYP S2 (OS-B)</t>
  </si>
  <si>
    <t>Ochranný nátěr povrchu římsa a okraje nosné konstrukce.</t>
  </si>
  <si>
    <t>Levá římsa: 0,48*64,0=30,720 [A] 
Pravá římsa: 0,48*64,0=30,720 [B] 
Nosná konstrukce 2*0,56*59,71=66,875 [C] 
Celkové množství 128.315000=128,315 [D]</t>
  </si>
  <si>
    <t>94</t>
  </si>
  <si>
    <t>78383</t>
  </si>
  <si>
    <t>NÁTĚRY BETON KONSTR TYP S4 (OS-C)</t>
  </si>
  <si>
    <t>Obruba říms.</t>
  </si>
  <si>
    <t>Levá římsa: 0,3*64,0=19,200 [A] 
Pravá římsa: 0,3*64,0=19,200 [B] 
Celkové množství 38.400000=38,400 [C]</t>
  </si>
  <si>
    <t>Potrubí</t>
  </si>
  <si>
    <t>95</t>
  </si>
  <si>
    <t>87433</t>
  </si>
  <si>
    <t>POTRUBÍ Z TRUB PLASTOVÝCH ODPADNÍCH DN DO 150MM</t>
  </si>
  <si>
    <t>Podélný svod DN150. Certifikovaný systém odvodnění mostů, včetně závěsů, spojů, atd. Potrubí odolné proti UV záření.</t>
  </si>
  <si>
    <t>podélné svody: 2*(16,5+20,5+1,0+1,8)=79,600 [A] 
Celkové množství 79.600000=79,600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</si>
  <si>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</si>
  <si>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96</t>
  </si>
  <si>
    <t>87533</t>
  </si>
  <si>
    <t>POTRUBÍ DREN Z TRUB PLAST DN DO 150MM</t>
  </si>
  <si>
    <t>Drenáž DN 150 mm (vrcholový tlak SN8), vč. geotextílie 300g/m2 a vyústění zkrz stávající pravá křídla.</t>
  </si>
  <si>
    <t>Za OP1 a OP4: 2*10,0=20,000 [A] 
Celkové množství 20.000000=20,000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</si>
  <si>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</si>
  <si>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</si>
  <si>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97</t>
  </si>
  <si>
    <t>9112B3</t>
  </si>
  <si>
    <t>ZÁBRADLÍ MOSTNÍ SE SVISLOU VÝPLNÍ - DEMONTÁŽ S PŘESUNEM</t>
  </si>
  <si>
    <t>Demontáž stávajícího zábradlí. Likvidace a odvoz v režii zhotovitele.</t>
  </si>
  <si>
    <t>Levá římsa: 64,0=64,000 [A] 
Pravá římsa: 64,0=64,000 [B] 
Celkové množství 128.000000=128,000 [C]</t>
  </si>
  <si>
    <t>položka zahrnuje:  
- demontáž a odstranění zařízení  
- jeho odvoz na předepsané místo</t>
  </si>
  <si>
    <t>98</t>
  </si>
  <si>
    <t>9113A3</t>
  </si>
  <si>
    <t>SVODIDLO OCEL SILNIČ JEDNOSTR, ÚROVEŇ ZADRŽ N1, N2 - DEMONTÁŽ S PŘESUNEM</t>
  </si>
  <si>
    <t>Demontáž stávajícího ocelového svodidla včetně sloupků o délce 17,0 m před a za mostem. Likvidace a odvoz v režii zhotovitele.</t>
  </si>
  <si>
    <t>4*17,0=68,000 [A] 
Celkové množství 68.000000=68,000 [B]</t>
  </si>
  <si>
    <t>99</t>
  </si>
  <si>
    <t>9113B1</t>
  </si>
  <si>
    <t>SVODIDLO OCEL SILNIČ JEDNOSTR, ÚROVEŇ ZADRŽ H1 -DODÁVKA A MONTÁŽ</t>
  </si>
  <si>
    <t>Svodidlo s úrovní zadržení H1 před a za mostem. Navazuje na zábradelní svodidla.</t>
  </si>
  <si>
    <t>vlevo před mostem: 16=16,000 [A] 
vpravo před mostem: 12=12,000 [B] 
vlevo za mostem: 12=12,000 [C] 
vpravo za mostem: 12=12,000 [D] 
Celkové množství 52.000000=52,000 [E]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</si>
  <si>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</si>
  <si>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100</t>
  </si>
  <si>
    <t>9113E1</t>
  </si>
  <si>
    <t>SVODIDLO OCEL SILNIČ JEDNOSTR, ÚROVEŇ ZADRŽ H4 - DODÁVKA A MONTÁŽ</t>
  </si>
  <si>
    <t>Svodidlo o délce 4,0 m mezi atávájícím a svodidlem typu H1.</t>
  </si>
  <si>
    <t>4*4,0=16,000 [A]</t>
  </si>
  <si>
    <t>101</t>
  </si>
  <si>
    <t>9117C1</t>
  </si>
  <si>
    <t>SVOD OCEL ZÁBRADEL ÚROVEŇ ZADRŽ H2 - DODÁVKA A MONTÁŽ</t>
  </si>
  <si>
    <t>Mostní ocelové zábradelní svodidlo s drátěnou (plnou výplní). Cena za komplet, včetně PKO, VTD, kotvení a osazení.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</si>
  <si>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</si>
  <si>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102</t>
  </si>
  <si>
    <t>91238</t>
  </si>
  <si>
    <t>SMĚROVÉ SLOUPKY Z PLAST HMOT - NÁSTAVCE NA SVODIDLA VČETNĚ ODRAZNÉHO PÁSKU</t>
  </si>
  <si>
    <t>Nádstavce na svodidla bílé barvy</t>
  </si>
  <si>
    <t>položka zahrnuje:  
- dodání a osazení sloupku včetně nutných zemních prací  
- vnitrostaveništní a mimostaveništní doprava  
- odrazky plastové nebo z retroreflexní fólie</t>
  </si>
  <si>
    <t>103</t>
  </si>
  <si>
    <t>Nádstavce na svodidla modré barvy</t>
  </si>
  <si>
    <t>104</t>
  </si>
  <si>
    <t>91267</t>
  </si>
  <si>
    <t>ODRAZKY NA SVODIDLA</t>
  </si>
  <si>
    <t>Odrazky na svodidla bílé barvy</t>
  </si>
  <si>
    <t>- kompletní dodávka se všemi pomocnými a doplňujícími pracemi a součástmi</t>
  </si>
  <si>
    <t>105</t>
  </si>
  <si>
    <t>Odrazky na svodidla modré barvy</t>
  </si>
  <si>
    <t>106</t>
  </si>
  <si>
    <t>91355</t>
  </si>
  <si>
    <t>EVIDENČNÍ ČÍSLO MOSTU</t>
  </si>
  <si>
    <t>Evidenční číslo mostu, včetně sloupků.</t>
  </si>
  <si>
    <t>položka zahrnuje štítek s evidenčním číslem mostu, sloupek dopravní značky včetně osazení a nutných zemních prací a zabetonování</t>
  </si>
  <si>
    <t>107</t>
  </si>
  <si>
    <t>914123</t>
  </si>
  <si>
    <t>DOPRAVNÍ ZNAČKY ZÁKLADNÍ VELIKOSTI OCELOVÉ FÓLIE TŘ 1 - DEMONTÁŽ</t>
  </si>
  <si>
    <t>Demontáž stávajícího evidenčního čísla mostu, odvoz a likvidace v režii zhotovitele. Včetně betonové patky.</t>
  </si>
  <si>
    <t>Položka zahrnuje odstranění, demontáž a odklizení materiálu s odvozem na předepsané místo</t>
  </si>
  <si>
    <t>108</t>
  </si>
  <si>
    <t>915221</t>
  </si>
  <si>
    <t>VODOR DOPRAV ZNAČ PLASTEM STRUKTURÁLNÍ NEHLUČNÉ - DOD A POKLÁDKA</t>
  </si>
  <si>
    <t>Střední dělící čára V1a, š. 0,125 m, provedení profilovaným plastem.</t>
  </si>
  <si>
    <t>v celé délce úpravy: 150*0,125=18,750 [A] 
Celkové množství 18.750000=18,750 [B]</t>
  </si>
  <si>
    <t>položka zahrnuje:  
- dodání a pokládku nátěrového materiálu (měří se pouze natíraná plocha)  
- předznačení a reflexní úpravu</t>
  </si>
  <si>
    <t>109</t>
  </si>
  <si>
    <t>917223</t>
  </si>
  <si>
    <t>SILNIČNÍ A CHODNÍKOVÉ OBRUBY Z BETONOVÝCH OBRUBNÍKŮ ŠÍŘ 100MM</t>
  </si>
  <si>
    <t>Lemování zpevnění podél mostu a chodníků z betonu C16/20. Při terénu.Včetně betonového lože.</t>
  </si>
  <si>
    <t>Za levou římsou u OP1: 1+1,8+4,5+13,8=21,100 [A] 
Za pravou římsou u OP1: 0,9+1,5+4,5+13,8=20,700 [B] 
Za levou římsou u OP4: 1+1,8+4,5+13,8=21,100 [C] 
Za pravou římsou u OP4: 0,9+1,5+4,5+13,8=20,700 [D] 
Celkové množství 83.600000=83,600 [E]</t>
  </si>
  <si>
    <t>Položka zahrnuje:  
dodání a pokládku betonových obrubníků o rozměrech předepsaných zadávací dokumentací  
betonové lože i boční betonovou opěrku.</t>
  </si>
  <si>
    <t>110</t>
  </si>
  <si>
    <t>917224</t>
  </si>
  <si>
    <t>SILNIČNÍ A CHODNÍKOVÉ OBRUBY Z BETONOVÝCH OBRUBNÍKŮ ŠÍŘ 150MM</t>
  </si>
  <si>
    <t>Lemování zpevnění při vozovce z betonu C16/20. Včetně betonového lože.</t>
  </si>
  <si>
    <t>Za levou římsou u OP1: 4,5=4,500 [A] 
Za pravou římsou u OP1: 4,5=4,500 [B] 
Za levou římsou u OP4: 4,5=4,500 [C] 
Za pravou římsou u OP4: 4,5=4,500 [D] 
Celkové množství 18.000000=18,000 [E]</t>
  </si>
  <si>
    <t>111</t>
  </si>
  <si>
    <t>93121</t>
  </si>
  <si>
    <t>VÝPLŇ DILATAČNÍCH SPAR Z ASFALTOVÝCH PÁSŮ</t>
  </si>
  <si>
    <t>Uložení nových přechodových desek na dvě vrstvy asfaltových pásů.</t>
  </si>
  <si>
    <t>OP1: 2*0,25*8,0=4,000 [A] 
OP4: 2*0,25*8,0=4,000 [B] 
Celkové množství 8.000000=8,000 [C]</t>
  </si>
  <si>
    <t>položka zahrnuje dodávku a osazení předepsaného materiálu, očištění ploch spáry před úpravou, očištění okolí spáry po úpravě</t>
  </si>
  <si>
    <t>112</t>
  </si>
  <si>
    <t>935212</t>
  </si>
  <si>
    <t>PŘÍKOPOVÉ ŽLABY Z BETON TVÁRNIC ŠÍŘ DO 600MM DO BETONU TL 100MM</t>
  </si>
  <si>
    <t>Skluzy k vývařištím pod opěrami z betonu C16/20.</t>
  </si>
  <si>
    <t>pod OP1: 2,0*2=4,000 [A] 
pod OP2: 2,0*2=4,000 [B] 
Celkové množství 8.000000=8,000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</si>
  <si>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</si>
  <si>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113</t>
  </si>
  <si>
    <t>Předláždění stávajících odvodňovacích žlabů z betonu C16/20.. 10% nových žlabů. Včetně zemních prací, úpravy terénu po starém skluzu.</t>
  </si>
  <si>
    <t>0,1*0,6*(21,5+23,0+20,0+20,0)=5,070 [A] 
Celkové množství 5.070000=5,070 [B]</t>
  </si>
  <si>
    <t>114</t>
  </si>
  <si>
    <t>935843</t>
  </si>
  <si>
    <t>PŘEDLÁŽDĚNÍ ŽLABŮ A RIGOLŮ DLÁŽDĚNÝCH Z BETON DLAŽDIC</t>
  </si>
  <si>
    <t>Vyčištění stávajících odvodňovacích žlabů, včetně očištění vodním paprskem , dobetonování rozbitých míst a spárování.</t>
  </si>
  <si>
    <t>0,6*(21,5+23,0+20,0+20,0)=50,700 [A] 
Celkové množství 50.700000=50,700 [B]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</si>
  <si>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</si>
  <si>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115</t>
  </si>
  <si>
    <t>936532</t>
  </si>
  <si>
    <t>MOSTNÍ ODVODŇOVACÍ SOUPRAVA 300/500</t>
  </si>
  <si>
    <t>Podobrubníkový odvoňovač, Cena za komplet, včetně VTD a odpaní trouby DN150 z PVC stěny 4 mm. Kolmý vrt. Viz příloha č.8_Detaily.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</si>
  <si>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</si>
  <si>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116</t>
  </si>
  <si>
    <t>936541</t>
  </si>
  <si>
    <t>MOSTNÍ ODVODŇOVACÍ TRUBKA (POVRCHŮ IZOLACE) Z NEREZ OCELI</t>
  </si>
  <si>
    <t>Trubičky odvodnění izolace DN50 délky 0,6 m. Cena za komplet.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</si>
  <si>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</si>
  <si>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117</t>
  </si>
  <si>
    <t>938543</t>
  </si>
  <si>
    <t>OČIŠTĚNÍ BETON KONSTR OTRYSKÁNÍM TLAK VODOU DO 1000 BARŮ</t>
  </si>
  <si>
    <t>Očištění sanovaných povrchů. Celková plocha dle po. 62631.</t>
  </si>
  <si>
    <t>Dle pol. 62631: 1169,031000 (62631)=1 169,031 [A] 
Horní povrch spádové desky: 9,02*59,71=538,584 [B] 
Celkové množství 1707.615000=1 707,615 [C]</t>
  </si>
  <si>
    <t>položka zahrnuje očištění předepsaným způsobem včetně odklizení vzniklého odpadu</t>
  </si>
  <si>
    <t>118</t>
  </si>
  <si>
    <t>94490</t>
  </si>
  <si>
    <t>OCHRANNÁ KONSTRUKCE</t>
  </si>
  <si>
    <t>"Montážní ochranná lávka na obou okrajích mostu, pro ochranu dálnice D2, včetně závěsů a vrtů  
přes konstrukci a včetně dvou přesunů) - montáž na etapu 1, demontáž, přesun a montáž na Etapu 2, demontáž a odvoz.</t>
  </si>
  <si>
    <t>1,3*45=58,500 [A] 
Celkové množství 58.500000=58,500 [B]</t>
  </si>
  <si>
    <t>Položka zahrnuje dovoz, montáž, údržbu, opotřebení (nájemné), demontáž, konzervaci, odvoz.</t>
  </si>
  <si>
    <t>119</t>
  </si>
  <si>
    <t>966166</t>
  </si>
  <si>
    <t>BOURÁNÍ KONSTRUKCÍ ZE ŽELEZOBETONU S ODVOZEM DO 12KM</t>
  </si>
  <si>
    <t>Bourání vyrovnávacího betonu a přechodových desek.</t>
  </si>
  <si>
    <t>Vyrovnávací beton: 1,013*59,71=60,486 [A] 
Přechodové desky: 2*5,0*0,27*6,5=17,550 [B] 
Celkové množství 78.036000=78,036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</si>
  <si>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</si>
  <si>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120</t>
  </si>
  <si>
    <t>966842</t>
  </si>
  <si>
    <t>ODSTRANĚNÍ OPLOCENÍ Z DRÁT PLETIVA</t>
  </si>
  <si>
    <t>odvoz a likvidace v režii zhotovitele</t>
  </si>
  <si>
    <t>položka zahrnuje: 
-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</t>
  </si>
  <si>
    <t>121</t>
  </si>
  <si>
    <t>967116</t>
  </si>
  <si>
    <t>VYBOURÁNÍ ČÁSTÍ KONSTRUKCÍ Z BETON DÍLCŮ S ODVOZEM DO 12KM</t>
  </si>
  <si>
    <t>Vybourání prefabrikovaných říms.</t>
  </si>
  <si>
    <t>Levá římsa: 0,48*64,0=30,720 [A] 
Pravá římsa: 0,43*64,0=27,520 [B] 
Celkové množství 58.240000=58,240 [C]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</si>
  <si>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</si>
  <si>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122</t>
  </si>
  <si>
    <t>Vybourání dlaždic 50x50x8 pod opěrami, včetně podkladního betonu tl. 10cm. Jedná se o práci pod mostem v šikmém svahu.</t>
  </si>
  <si>
    <t>Pod OP1: 9,9*11,3*0,18=20,137 [A] 
Pod OP4: 9,9*11,5*0,18=20,493 [B] 
Celkové množství 40.630000=40,630 [C]</t>
  </si>
  <si>
    <t>123</t>
  </si>
  <si>
    <t>96785</t>
  </si>
  <si>
    <t>VYBOURÁNÍ MOSTNÍCH DILATAČNÍCH ZÁVĚRŮ</t>
  </si>
  <si>
    <t>Odvoz a likvidace v režii zhotovitele.</t>
  </si>
  <si>
    <t>Stávající mostní závěr u OP1 10,8=10,800 [A] 
Stávající mostní závěr u OP4 10,8=10,800 [B] 
Celkové množství 21.600000=21,600 [C]</t>
  </si>
  <si>
    <t>-- položka zahrnuje veškeré další práce plynoucí z technologického předpisu a z platných předpisů</t>
  </si>
  <si>
    <t>124</t>
  </si>
  <si>
    <t>97817</t>
  </si>
  <si>
    <t>ODSTRANĚNÍ MOSTNÍ IZOLACE</t>
  </si>
  <si>
    <t>Včetně odvozu na skládku, odvozná vzdálenost v režii zhotovitele..</t>
  </si>
  <si>
    <t>nosná konstrukce: 9,0*59,71=537,390 [A] 
přechodové desky: 2*4,98*8,0=79,680 [B] 
Celkové množství 617.070000=617,070 [C]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</si>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</sst>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58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25.5">
      <c r="A10" s="18" t="s">
        <v>38</v>
      </c>
      <c s="23" t="s">
        <v>22</v>
      </c>
      <c s="23" t="s">
        <v>59</v>
      </c>
      <c s="18" t="s">
        <v>60</v>
      </c>
      <c s="24" t="s">
        <v>61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62</v>
      </c>
      <c s="18" t="s">
        <v>60</v>
      </c>
      <c s="24" t="s">
        <v>63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64</v>
      </c>
      <c s="18" t="s">
        <v>60</v>
      </c>
      <c s="24" t="s">
        <v>65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66</v>
      </c>
      <c s="18" t="s">
        <v>60</v>
      </c>
      <c s="24" t="s">
        <v>67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68</v>
      </c>
      <c s="18" t="s">
        <v>60</v>
      </c>
      <c s="24" t="s">
        <v>69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70</v>
      </c>
      <c s="18" t="s">
        <v>60</v>
      </c>
      <c s="24" t="s">
        <v>71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72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73</v>
      </c>
      <c s="23" t="s">
        <v>74</v>
      </c>
      <c s="18" t="s">
        <v>60</v>
      </c>
      <c s="24" t="s">
        <v>75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76</v>
      </c>
      <c s="23" t="s">
        <v>77</v>
      </c>
      <c s="18" t="s">
        <v>60</v>
      </c>
      <c s="24" t="s">
        <v>78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79</v>
      </c>
      <c s="18" t="s">
        <v>60</v>
      </c>
      <c s="24" t="s">
        <v>80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81</v>
      </c>
      <c s="18" t="s">
        <v>60</v>
      </c>
      <c s="24" t="s">
        <v>82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83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83</v>
      </c>
      <c s="5"/>
      <c s="14" t="s">
        <v>84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85</v>
      </c>
      <c s="18" t="s">
        <v>86</v>
      </c>
      <c s="24" t="s">
        <v>87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7.5">
      <c r="A10" s="28" t="s">
        <v>43</v>
      </c>
      <c r="E10" s="29" t="s">
        <v>88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0+O8+O29+O126+O167+O196+O245+O322+O351+O392+O401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90</v>
      </c>
      <c s="32">
        <f>0+I8+I29+I126+I167+I196+I245+I322+I351+I392+I401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90</v>
      </c>
      <c s="5"/>
      <c s="14" t="s">
        <v>91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38</v>
      </c>
      <c s="23" t="s">
        <v>22</v>
      </c>
      <c s="23" t="s">
        <v>92</v>
      </c>
      <c s="18" t="s">
        <v>93</v>
      </c>
      <c s="24" t="s">
        <v>94</v>
      </c>
      <c s="25" t="s">
        <v>95</v>
      </c>
      <c s="26">
        <v>978.962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96</v>
      </c>
    </row>
    <row r="11" spans="1:5" ht="89.25">
      <c r="A11" s="30" t="s">
        <v>45</v>
      </c>
      <c r="E11" s="31" t="s">
        <v>97</v>
      </c>
    </row>
    <row r="12" spans="1:5" ht="25.5">
      <c r="A12" t="s">
        <v>46</v>
      </c>
      <c r="E12" s="29" t="s">
        <v>98</v>
      </c>
    </row>
    <row r="13" spans="1:16" ht="12.75">
      <c r="A13" s="18" t="s">
        <v>38</v>
      </c>
      <c s="23" t="s">
        <v>16</v>
      </c>
      <c s="23" t="s">
        <v>92</v>
      </c>
      <c s="18" t="s">
        <v>86</v>
      </c>
      <c s="24" t="s">
        <v>94</v>
      </c>
      <c s="25" t="s">
        <v>95</v>
      </c>
      <c s="26">
        <v>588.313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99</v>
      </c>
    </row>
    <row r="15" spans="1:5" ht="140.25">
      <c r="A15" s="30" t="s">
        <v>45</v>
      </c>
      <c r="E15" s="31" t="s">
        <v>100</v>
      </c>
    </row>
    <row r="16" spans="1:5" ht="25.5">
      <c r="A16" t="s">
        <v>46</v>
      </c>
      <c r="E16" s="29" t="s">
        <v>98</v>
      </c>
    </row>
    <row r="17" spans="1:16" ht="12.75">
      <c r="A17" s="18" t="s">
        <v>38</v>
      </c>
      <c s="23" t="s">
        <v>15</v>
      </c>
      <c s="23" t="s">
        <v>101</v>
      </c>
      <c s="18" t="s">
        <v>40</v>
      </c>
      <c s="24" t="s">
        <v>102</v>
      </c>
      <c s="25" t="s">
        <v>95</v>
      </c>
      <c s="26">
        <v>467.448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103</v>
      </c>
    </row>
    <row r="19" spans="1:5" ht="38.25">
      <c r="A19" s="30" t="s">
        <v>45</v>
      </c>
      <c r="E19" s="31" t="s">
        <v>104</v>
      </c>
    </row>
    <row r="20" spans="1:5" ht="25.5">
      <c r="A20" t="s">
        <v>46</v>
      </c>
      <c r="E20" s="29" t="s">
        <v>98</v>
      </c>
    </row>
    <row r="21" spans="1:16" ht="12.75">
      <c r="A21" s="18" t="s">
        <v>38</v>
      </c>
      <c s="23" t="s">
        <v>26</v>
      </c>
      <c s="23" t="s">
        <v>105</v>
      </c>
      <c s="18" t="s">
        <v>40</v>
      </c>
      <c s="24" t="s">
        <v>106</v>
      </c>
      <c s="25" t="s">
        <v>95</v>
      </c>
      <c s="26">
        <v>14.81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107</v>
      </c>
    </row>
    <row r="23" spans="1:5" ht="12.75">
      <c r="A23" s="30" t="s">
        <v>45</v>
      </c>
      <c r="E23" s="31" t="s">
        <v>108</v>
      </c>
    </row>
    <row r="24" spans="1:5" ht="25.5">
      <c r="A24" t="s">
        <v>46</v>
      </c>
      <c r="E24" s="29" t="s">
        <v>98</v>
      </c>
    </row>
    <row r="25" spans="1:16" ht="12.75">
      <c r="A25" s="18" t="s">
        <v>38</v>
      </c>
      <c s="23" t="s">
        <v>28</v>
      </c>
      <c s="23" t="s">
        <v>109</v>
      </c>
      <c s="18" t="s">
        <v>40</v>
      </c>
      <c s="24" t="s">
        <v>110</v>
      </c>
      <c s="25" t="s">
        <v>42</v>
      </c>
      <c s="26">
        <v>1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111</v>
      </c>
    </row>
    <row r="27" spans="1:5" ht="12.75">
      <c r="A27" s="30" t="s">
        <v>45</v>
      </c>
      <c r="E27" s="31" t="s">
        <v>40</v>
      </c>
    </row>
    <row r="28" spans="1:5" ht="12.75">
      <c r="A28" t="s">
        <v>46</v>
      </c>
      <c r="E28" s="29" t="s">
        <v>47</v>
      </c>
    </row>
    <row r="29" spans="1:18" ht="12.75" customHeight="1">
      <c r="A29" s="5" t="s">
        <v>36</v>
      </c>
      <c s="5"/>
      <c s="35" t="s">
        <v>22</v>
      </c>
      <c s="5"/>
      <c s="21" t="s">
        <v>112</v>
      </c>
      <c s="5"/>
      <c s="5"/>
      <c s="5"/>
      <c s="36">
        <f>0+Q29</f>
      </c>
      <c r="O29">
        <f>0+R29</f>
      </c>
      <c r="Q29">
        <f>0+I30+I34+I38+I42+I46+I50+I54+I58+I62+I66+I70+I74+I78+I82+I86+I90+I94+I98+I102+I106+I110+I114+I118+I122</f>
      </c>
      <c>
        <f>0+O30+O34+O38+O42+O46+O50+O54+O58+O62+O66+O70+O74+O78+O82+O86+O90+O94+O98+O102+O106+O110+O114+O118+O122</f>
      </c>
    </row>
    <row r="30" spans="1:16" ht="25.5">
      <c r="A30" s="18" t="s">
        <v>38</v>
      </c>
      <c s="23" t="s">
        <v>30</v>
      </c>
      <c s="23" t="s">
        <v>113</v>
      </c>
      <c s="18" t="s">
        <v>40</v>
      </c>
      <c s="24" t="s">
        <v>114</v>
      </c>
      <c s="25" t="s">
        <v>115</v>
      </c>
      <c s="26">
        <v>3.682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116</v>
      </c>
    </row>
    <row r="32" spans="1:5" ht="38.25">
      <c r="A32" s="30" t="s">
        <v>45</v>
      </c>
      <c r="E32" s="31" t="s">
        <v>117</v>
      </c>
    </row>
    <row r="33" spans="1:5" ht="63.75">
      <c r="A33" t="s">
        <v>46</v>
      </c>
      <c r="E33" s="29" t="s">
        <v>118</v>
      </c>
    </row>
    <row r="34" spans="1:16" ht="12.75">
      <c r="A34" s="18" t="s">
        <v>38</v>
      </c>
      <c s="23" t="s">
        <v>73</v>
      </c>
      <c s="23" t="s">
        <v>119</v>
      </c>
      <c s="18" t="s">
        <v>93</v>
      </c>
      <c s="24" t="s">
        <v>120</v>
      </c>
      <c s="25" t="s">
        <v>115</v>
      </c>
      <c s="26">
        <v>10.6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121</v>
      </c>
    </row>
    <row r="36" spans="1:5" ht="51">
      <c r="A36" s="30" t="s">
        <v>45</v>
      </c>
      <c r="E36" s="31" t="s">
        <v>122</v>
      </c>
    </row>
    <row r="37" spans="1:5" ht="63.75">
      <c r="A37" t="s">
        <v>46</v>
      </c>
      <c r="E37" s="29" t="s">
        <v>118</v>
      </c>
    </row>
    <row r="38" spans="1:16" ht="12.75">
      <c r="A38" s="18" t="s">
        <v>38</v>
      </c>
      <c s="23" t="s">
        <v>76</v>
      </c>
      <c s="23" t="s">
        <v>119</v>
      </c>
      <c s="18" t="s">
        <v>86</v>
      </c>
      <c s="24" t="s">
        <v>120</v>
      </c>
      <c s="25" t="s">
        <v>115</v>
      </c>
      <c s="26">
        <v>21.66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123</v>
      </c>
    </row>
    <row r="40" spans="1:5" ht="38.25">
      <c r="A40" s="30" t="s">
        <v>45</v>
      </c>
      <c r="E40" s="31" t="s">
        <v>124</v>
      </c>
    </row>
    <row r="41" spans="1:5" ht="63.75">
      <c r="A41" t="s">
        <v>46</v>
      </c>
      <c r="E41" s="29" t="s">
        <v>118</v>
      </c>
    </row>
    <row r="42" spans="1:16" ht="12.75">
      <c r="A42" s="18" t="s">
        <v>38</v>
      </c>
      <c s="23" t="s">
        <v>33</v>
      </c>
      <c s="23" t="s">
        <v>125</v>
      </c>
      <c s="18" t="s">
        <v>40</v>
      </c>
      <c s="24" t="s">
        <v>126</v>
      </c>
      <c s="25" t="s">
        <v>115</v>
      </c>
      <c s="26">
        <v>1.6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127</v>
      </c>
    </row>
    <row r="44" spans="1:5" ht="25.5">
      <c r="A44" s="30" t="s">
        <v>45</v>
      </c>
      <c r="E44" s="31" t="s">
        <v>128</v>
      </c>
    </row>
    <row r="45" spans="1:5" ht="63.75">
      <c r="A45" t="s">
        <v>46</v>
      </c>
      <c r="E45" s="29" t="s">
        <v>118</v>
      </c>
    </row>
    <row r="46" spans="1:16" ht="12.75">
      <c r="A46" s="18" t="s">
        <v>38</v>
      </c>
      <c s="23" t="s">
        <v>35</v>
      </c>
      <c s="23" t="s">
        <v>129</v>
      </c>
      <c s="18" t="s">
        <v>40</v>
      </c>
      <c s="24" t="s">
        <v>130</v>
      </c>
      <c s="25" t="s">
        <v>115</v>
      </c>
      <c s="26">
        <v>17.328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131</v>
      </c>
    </row>
    <row r="48" spans="1:5" ht="38.25">
      <c r="A48" s="30" t="s">
        <v>45</v>
      </c>
      <c r="E48" s="31" t="s">
        <v>132</v>
      </c>
    </row>
    <row r="49" spans="1:5" ht="63.75">
      <c r="A49" t="s">
        <v>46</v>
      </c>
      <c r="E49" s="29" t="s">
        <v>118</v>
      </c>
    </row>
    <row r="50" spans="1:16" ht="12.75">
      <c r="A50" s="18" t="s">
        <v>38</v>
      </c>
      <c s="23" t="s">
        <v>133</v>
      </c>
      <c s="23" t="s">
        <v>134</v>
      </c>
      <c s="18" t="s">
        <v>40</v>
      </c>
      <c s="24" t="s">
        <v>135</v>
      </c>
      <c s="25" t="s">
        <v>136</v>
      </c>
      <c s="26">
        <v>50.7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137</v>
      </c>
    </row>
    <row r="52" spans="1:5" ht="12.75">
      <c r="A52" s="30" t="s">
        <v>45</v>
      </c>
      <c r="E52" s="31" t="s">
        <v>138</v>
      </c>
    </row>
    <row r="53" spans="1:5" ht="63.75">
      <c r="A53" t="s">
        <v>46</v>
      </c>
      <c r="E53" s="29" t="s">
        <v>139</v>
      </c>
    </row>
    <row r="54" spans="1:16" ht="25.5">
      <c r="A54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143</v>
      </c>
      <c s="26">
        <v>152.1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144</v>
      </c>
    </row>
    <row r="57" spans="1:5" ht="25.5">
      <c r="A57" t="s">
        <v>46</v>
      </c>
      <c r="E57" s="29" t="s">
        <v>145</v>
      </c>
    </row>
    <row r="58" spans="1:16" ht="25.5">
      <c r="A58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115</v>
      </c>
      <c s="26">
        <v>77.162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149</v>
      </c>
    </row>
    <row r="60" spans="1:5" ht="38.25">
      <c r="A60" s="30" t="s">
        <v>45</v>
      </c>
      <c r="E60" s="31" t="s">
        <v>150</v>
      </c>
    </row>
    <row r="61" spans="1:5" ht="63.75">
      <c r="A61" t="s">
        <v>46</v>
      </c>
      <c r="E61" s="29" t="s">
        <v>118</v>
      </c>
    </row>
    <row r="62" spans="1:16" ht="25.5">
      <c r="A62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115</v>
      </c>
      <c s="26">
        <v>47.927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154</v>
      </c>
    </row>
    <row r="64" spans="1:5" ht="38.25">
      <c r="A64" s="30" t="s">
        <v>45</v>
      </c>
      <c r="E64" s="31" t="s">
        <v>155</v>
      </c>
    </row>
    <row r="65" spans="1:5" ht="63.75">
      <c r="A65" t="s">
        <v>46</v>
      </c>
      <c r="E65" s="29" t="s">
        <v>118</v>
      </c>
    </row>
    <row r="66" spans="1:16" ht="12.75">
      <c r="A66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159</v>
      </c>
      <c s="26">
        <v>155.5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160</v>
      </c>
    </row>
    <row r="68" spans="1:5" ht="51">
      <c r="A68" s="30" t="s">
        <v>45</v>
      </c>
      <c r="E68" s="31" t="s">
        <v>161</v>
      </c>
    </row>
    <row r="69" spans="1:5" ht="63.75">
      <c r="A69" t="s">
        <v>46</v>
      </c>
      <c r="E69" s="29" t="s">
        <v>118</v>
      </c>
    </row>
    <row r="70" spans="1:16" ht="12.75">
      <c r="A70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143</v>
      </c>
      <c s="26">
        <v>106.129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165</v>
      </c>
    </row>
    <row r="73" spans="1:5" ht="25.5">
      <c r="A73" t="s">
        <v>46</v>
      </c>
      <c r="E73" s="29" t="s">
        <v>145</v>
      </c>
    </row>
    <row r="74" spans="1:16" ht="12.75">
      <c r="A74" s="18" t="s">
        <v>38</v>
      </c>
      <c s="23" t="s">
        <v>166</v>
      </c>
      <c s="23" t="s">
        <v>167</v>
      </c>
      <c s="18" t="s">
        <v>40</v>
      </c>
      <c s="24" t="s">
        <v>168</v>
      </c>
      <c s="25" t="s">
        <v>115</v>
      </c>
      <c s="26">
        <v>143.161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169</v>
      </c>
    </row>
    <row r="76" spans="1:5" ht="51">
      <c r="A76" s="30" t="s">
        <v>45</v>
      </c>
      <c r="E76" s="31" t="s">
        <v>170</v>
      </c>
    </row>
    <row r="77" spans="1:5" ht="12.75">
      <c r="A77" t="s">
        <v>46</v>
      </c>
      <c r="E77" s="29" t="s">
        <v>171</v>
      </c>
    </row>
    <row r="78" spans="1:16" ht="12.75">
      <c r="A78" s="18" t="s">
        <v>38</v>
      </c>
      <c s="23" t="s">
        <v>172</v>
      </c>
      <c s="23" t="s">
        <v>173</v>
      </c>
      <c s="18" t="s">
        <v>93</v>
      </c>
      <c s="24" t="s">
        <v>174</v>
      </c>
      <c s="25" t="s">
        <v>115</v>
      </c>
      <c s="26">
        <v>114.499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175</v>
      </c>
    </row>
    <row r="80" spans="1:5" ht="89.25">
      <c r="A80" s="30" t="s">
        <v>45</v>
      </c>
      <c r="E80" s="31" t="s">
        <v>176</v>
      </c>
    </row>
    <row r="81" spans="1:5" ht="369.75">
      <c r="A81" t="s">
        <v>46</v>
      </c>
      <c r="E81" s="29" t="s">
        <v>177</v>
      </c>
    </row>
    <row r="82" spans="1:16" ht="12.75">
      <c r="A82" s="18" t="s">
        <v>38</v>
      </c>
      <c s="23" t="s">
        <v>178</v>
      </c>
      <c s="23" t="s">
        <v>173</v>
      </c>
      <c s="18" t="s">
        <v>86</v>
      </c>
      <c s="24" t="s">
        <v>174</v>
      </c>
      <c s="25" t="s">
        <v>115</v>
      </c>
      <c s="26">
        <v>85.6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179</v>
      </c>
    </row>
    <row r="84" spans="1:5" ht="38.25">
      <c r="A84" s="30" t="s">
        <v>45</v>
      </c>
      <c r="E84" s="31" t="s">
        <v>180</v>
      </c>
    </row>
    <row r="85" spans="1:5" ht="369.75">
      <c r="A85" t="s">
        <v>46</v>
      </c>
      <c r="E85" s="29" t="s">
        <v>177</v>
      </c>
    </row>
    <row r="86" spans="1:16" ht="12.75">
      <c r="A86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115</v>
      </c>
      <c s="26">
        <v>210.938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184</v>
      </c>
    </row>
    <row r="88" spans="1:5" ht="25.5">
      <c r="A88" s="30" t="s">
        <v>45</v>
      </c>
      <c r="E88" s="31" t="s">
        <v>185</v>
      </c>
    </row>
    <row r="89" spans="1:5" ht="369.75">
      <c r="A89" t="s">
        <v>46</v>
      </c>
      <c r="E89" s="29" t="s">
        <v>177</v>
      </c>
    </row>
    <row r="90" spans="1:16" ht="12.75">
      <c r="A90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115</v>
      </c>
      <c s="26">
        <v>1.5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189</v>
      </c>
    </row>
    <row r="92" spans="1:5" ht="25.5">
      <c r="A92" s="30" t="s">
        <v>45</v>
      </c>
      <c r="E92" s="31" t="s">
        <v>190</v>
      </c>
    </row>
    <row r="93" spans="1:5" ht="63.75">
      <c r="A93" t="s">
        <v>46</v>
      </c>
      <c r="E93" s="29" t="s">
        <v>191</v>
      </c>
    </row>
    <row r="94" spans="1:16" ht="12.75">
      <c r="A94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115</v>
      </c>
      <c s="26">
        <v>488.199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63.75">
      <c r="A96" s="30" t="s">
        <v>45</v>
      </c>
      <c r="E96" s="31" t="s">
        <v>195</v>
      </c>
    </row>
    <row r="97" spans="1:5" ht="191.25">
      <c r="A97" t="s">
        <v>46</v>
      </c>
      <c r="E97" s="29" t="s">
        <v>196</v>
      </c>
    </row>
    <row r="98" spans="1:16" ht="12.75">
      <c r="A98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115</v>
      </c>
      <c s="26">
        <v>7.152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200</v>
      </c>
    </row>
    <row r="100" spans="1:5" ht="25.5">
      <c r="A100" s="30" t="s">
        <v>45</v>
      </c>
      <c r="E100" s="31" t="s">
        <v>201</v>
      </c>
    </row>
    <row r="101" spans="1:5" ht="242.25">
      <c r="A101" t="s">
        <v>46</v>
      </c>
      <c r="E101" s="29" t="s">
        <v>202</v>
      </c>
    </row>
    <row r="102" spans="1:16" ht="12.75">
      <c r="A102" s="18" t="s">
        <v>38</v>
      </c>
      <c s="23" t="s">
        <v>203</v>
      </c>
      <c s="23" t="s">
        <v>204</v>
      </c>
      <c s="18" t="s">
        <v>93</v>
      </c>
      <c s="24" t="s">
        <v>205</v>
      </c>
      <c s="25" t="s">
        <v>115</v>
      </c>
      <c s="26">
        <v>40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25.5">
      <c r="A103" s="28" t="s">
        <v>43</v>
      </c>
      <c r="E103" s="29" t="s">
        <v>206</v>
      </c>
    </row>
    <row r="104" spans="1:5" ht="38.25">
      <c r="A104" s="30" t="s">
        <v>45</v>
      </c>
      <c r="E104" s="31" t="s">
        <v>207</v>
      </c>
    </row>
    <row r="105" spans="1:5" ht="229.5">
      <c r="A105" t="s">
        <v>46</v>
      </c>
      <c r="E105" s="29" t="s">
        <v>208</v>
      </c>
    </row>
    <row r="106" spans="1:16" ht="12.75">
      <c r="A106" s="18" t="s">
        <v>38</v>
      </c>
      <c s="23" t="s">
        <v>209</v>
      </c>
      <c s="23" t="s">
        <v>204</v>
      </c>
      <c s="18" t="s">
        <v>86</v>
      </c>
      <c s="24" t="s">
        <v>205</v>
      </c>
      <c s="25" t="s">
        <v>115</v>
      </c>
      <c s="26">
        <v>76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25.5">
      <c r="A107" s="28" t="s">
        <v>43</v>
      </c>
      <c r="E107" s="29" t="s">
        <v>210</v>
      </c>
    </row>
    <row r="108" spans="1:5" ht="12.75">
      <c r="A108" s="30" t="s">
        <v>45</v>
      </c>
      <c r="E108" s="31" t="s">
        <v>211</v>
      </c>
    </row>
    <row r="109" spans="1:5" ht="229.5">
      <c r="A109" t="s">
        <v>46</v>
      </c>
      <c r="E109" s="29" t="s">
        <v>208</v>
      </c>
    </row>
    <row r="110" spans="1:16" ht="12.75">
      <c r="A110" s="18" t="s">
        <v>38</v>
      </c>
      <c s="23" t="s">
        <v>212</v>
      </c>
      <c s="23" t="s">
        <v>213</v>
      </c>
      <c s="18" t="s">
        <v>93</v>
      </c>
      <c s="24" t="s">
        <v>214</v>
      </c>
      <c s="25" t="s">
        <v>136</v>
      </c>
      <c s="26">
        <v>630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215</v>
      </c>
    </row>
    <row r="112" spans="1:5" ht="38.25">
      <c r="A112" s="30" t="s">
        <v>45</v>
      </c>
      <c r="E112" s="31" t="s">
        <v>216</v>
      </c>
    </row>
    <row r="113" spans="1:5" ht="25.5">
      <c r="A113" t="s">
        <v>46</v>
      </c>
      <c r="E113" s="29" t="s">
        <v>217</v>
      </c>
    </row>
    <row r="114" spans="1:16" ht="12.75">
      <c r="A114" s="18" t="s">
        <v>38</v>
      </c>
      <c s="23" t="s">
        <v>218</v>
      </c>
      <c s="23" t="s">
        <v>213</v>
      </c>
      <c s="18" t="s">
        <v>86</v>
      </c>
      <c s="24" t="s">
        <v>214</v>
      </c>
      <c s="25" t="s">
        <v>136</v>
      </c>
      <c s="26">
        <v>703.125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219</v>
      </c>
    </row>
    <row r="116" spans="1:5" ht="38.25">
      <c r="A116" s="30" t="s">
        <v>45</v>
      </c>
      <c r="E116" s="31" t="s">
        <v>220</v>
      </c>
    </row>
    <row r="117" spans="1:5" ht="25.5">
      <c r="A117" t="s">
        <v>46</v>
      </c>
      <c r="E117" s="29" t="s">
        <v>217</v>
      </c>
    </row>
    <row r="118" spans="1:16" ht="12.75">
      <c r="A118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115</v>
      </c>
      <c s="26">
        <v>76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25.5">
      <c r="A119" s="28" t="s">
        <v>43</v>
      </c>
      <c r="E119" s="29" t="s">
        <v>224</v>
      </c>
    </row>
    <row r="120" spans="1:5" ht="12.75">
      <c r="A120" s="30" t="s">
        <v>45</v>
      </c>
      <c r="E120" s="31" t="s">
        <v>225</v>
      </c>
    </row>
    <row r="121" spans="1:5" ht="38.25">
      <c r="A121" t="s">
        <v>46</v>
      </c>
      <c r="E121" s="29" t="s">
        <v>226</v>
      </c>
    </row>
    <row r="122" spans="1:16" ht="12.75">
      <c r="A122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136</v>
      </c>
      <c s="26">
        <v>76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230</v>
      </c>
    </row>
    <row r="124" spans="1:5" ht="25.5">
      <c r="A124" s="30" t="s">
        <v>45</v>
      </c>
      <c r="E124" s="31" t="s">
        <v>231</v>
      </c>
    </row>
    <row r="125" spans="1:5" ht="25.5">
      <c r="A125" t="s">
        <v>46</v>
      </c>
      <c r="E125" s="29" t="s">
        <v>232</v>
      </c>
    </row>
    <row r="126" spans="1:18" ht="12.75" customHeight="1">
      <c r="A126" s="5" t="s">
        <v>36</v>
      </c>
      <c s="5"/>
      <c s="35" t="s">
        <v>16</v>
      </c>
      <c s="5"/>
      <c s="21" t="s">
        <v>233</v>
      </c>
      <c s="5"/>
      <c s="5"/>
      <c s="5"/>
      <c s="36">
        <f>0+Q126</f>
      </c>
      <c r="O126">
        <f>0+R126</f>
      </c>
      <c r="Q126">
        <f>0+I127+I131+I135+I139+I143+I147+I151+I155+I159+I163</f>
      </c>
      <c>
        <f>0+O127+O131+O135+O139+O143+O147+O151+O155+O159+O163</f>
      </c>
    </row>
    <row r="127" spans="1:16" ht="12.75">
      <c r="A127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115</v>
      </c>
      <c s="26">
        <v>1.128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38.25">
      <c r="A128" s="28" t="s">
        <v>43</v>
      </c>
      <c r="E128" s="29" t="s">
        <v>237</v>
      </c>
    </row>
    <row r="129" spans="1:5" ht="51">
      <c r="A129" s="30" t="s">
        <v>45</v>
      </c>
      <c r="E129" s="31" t="s">
        <v>238</v>
      </c>
    </row>
    <row r="130" spans="1:5" ht="51">
      <c r="A130" t="s">
        <v>46</v>
      </c>
      <c r="E130" s="29" t="s">
        <v>239</v>
      </c>
    </row>
    <row r="131" spans="1:16" ht="12.75">
      <c r="A131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136</v>
      </c>
      <c s="26">
        <v>703.125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25.5">
      <c r="A132" s="28" t="s">
        <v>43</v>
      </c>
      <c r="E132" s="29" t="s">
        <v>243</v>
      </c>
    </row>
    <row r="133" spans="1:5" ht="38.25">
      <c r="A133" s="30" t="s">
        <v>45</v>
      </c>
      <c r="E133" s="31" t="s">
        <v>244</v>
      </c>
    </row>
    <row r="134" spans="1:5" ht="102">
      <c r="A134" t="s">
        <v>46</v>
      </c>
      <c r="E134" s="29" t="s">
        <v>245</v>
      </c>
    </row>
    <row r="135" spans="1:16" ht="12.75">
      <c r="A135" s="18" t="s">
        <v>38</v>
      </c>
      <c s="23" t="s">
        <v>246</v>
      </c>
      <c s="23" t="s">
        <v>247</v>
      </c>
      <c s="18" t="s">
        <v>40</v>
      </c>
      <c s="24" t="s">
        <v>248</v>
      </c>
      <c s="25" t="s">
        <v>159</v>
      </c>
      <c s="26">
        <v>4.62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25.5">
      <c r="A136" s="28" t="s">
        <v>43</v>
      </c>
      <c r="E136" s="29" t="s">
        <v>249</v>
      </c>
    </row>
    <row r="137" spans="1:5" ht="51">
      <c r="A137" s="30" t="s">
        <v>45</v>
      </c>
      <c r="E137" s="31" t="s">
        <v>250</v>
      </c>
    </row>
    <row r="138" spans="1:5" ht="63.75">
      <c r="A138" t="s">
        <v>46</v>
      </c>
      <c r="E138" s="29" t="s">
        <v>251</v>
      </c>
    </row>
    <row r="139" spans="1:16" ht="25.5">
      <c r="A139" s="18" t="s">
        <v>38</v>
      </c>
      <c s="23" t="s">
        <v>252</v>
      </c>
      <c s="23" t="s">
        <v>253</v>
      </c>
      <c s="18" t="s">
        <v>40</v>
      </c>
      <c s="24" t="s">
        <v>254</v>
      </c>
      <c s="25" t="s">
        <v>159</v>
      </c>
      <c s="26">
        <v>1.26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25.5">
      <c r="A140" s="28" t="s">
        <v>43</v>
      </c>
      <c r="E140" s="29" t="s">
        <v>255</v>
      </c>
    </row>
    <row r="141" spans="1:5" ht="38.25">
      <c r="A141" s="30" t="s">
        <v>45</v>
      </c>
      <c r="E141" s="31" t="s">
        <v>256</v>
      </c>
    </row>
    <row r="142" spans="1:5" ht="63.75">
      <c r="A142" t="s">
        <v>46</v>
      </c>
      <c r="E142" s="29" t="s">
        <v>251</v>
      </c>
    </row>
    <row r="143" spans="1:16" ht="12.75">
      <c r="A143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159</v>
      </c>
      <c s="26">
        <v>52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260</v>
      </c>
    </row>
    <row r="145" spans="1:5" ht="38.25">
      <c r="A145" s="30" t="s">
        <v>45</v>
      </c>
      <c r="E145" s="31" t="s">
        <v>261</v>
      </c>
    </row>
    <row r="146" spans="1:5" ht="102">
      <c r="A146" t="s">
        <v>46</v>
      </c>
      <c r="E146" s="29" t="s">
        <v>262</v>
      </c>
    </row>
    <row r="147" spans="1:16" ht="12.75">
      <c r="A147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115</v>
      </c>
      <c s="26">
        <v>10.4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12.75">
      <c r="A148" s="28" t="s">
        <v>43</v>
      </c>
      <c r="E148" s="29" t="s">
        <v>266</v>
      </c>
    </row>
    <row r="149" spans="1:5" ht="12.75">
      <c r="A149" s="30" t="s">
        <v>45</v>
      </c>
      <c r="E149" s="31" t="s">
        <v>267</v>
      </c>
    </row>
    <row r="150" spans="1:5" ht="369.75">
      <c r="A150" t="s">
        <v>46</v>
      </c>
      <c r="E150" s="29" t="s">
        <v>268</v>
      </c>
    </row>
    <row r="151" spans="1:16" ht="25.5">
      <c r="A151" s="18" t="s">
        <v>38</v>
      </c>
      <c s="23" t="s">
        <v>269</v>
      </c>
      <c s="23" t="s">
        <v>270</v>
      </c>
      <c s="18" t="s">
        <v>40</v>
      </c>
      <c s="24" t="s">
        <v>271</v>
      </c>
      <c s="25" t="s">
        <v>272</v>
      </c>
      <c s="26">
        <v>1920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51">
      <c r="A152" s="28" t="s">
        <v>43</v>
      </c>
      <c r="E152" s="29" t="s">
        <v>273</v>
      </c>
    </row>
    <row r="153" spans="1:5" ht="25.5">
      <c r="A153" s="30" t="s">
        <v>45</v>
      </c>
      <c r="E153" s="31" t="s">
        <v>274</v>
      </c>
    </row>
    <row r="154" spans="1:5" ht="63.75">
      <c r="A154" t="s">
        <v>46</v>
      </c>
      <c r="E154" s="29" t="s">
        <v>275</v>
      </c>
    </row>
    <row r="155" spans="1:16" ht="12.75">
      <c r="A155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115</v>
      </c>
      <c s="26">
        <v>3.6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279</v>
      </c>
    </row>
    <row r="157" spans="1:5" ht="25.5">
      <c r="A157" s="30" t="s">
        <v>45</v>
      </c>
      <c r="E157" s="31" t="s">
        <v>280</v>
      </c>
    </row>
    <row r="158" spans="1:5" ht="369.75">
      <c r="A158" t="s">
        <v>46</v>
      </c>
      <c r="E158" s="29" t="s">
        <v>268</v>
      </c>
    </row>
    <row r="159" spans="1:16" ht="12.75">
      <c r="A159" s="18" t="s">
        <v>38</v>
      </c>
      <c s="23" t="s">
        <v>281</v>
      </c>
      <c s="23" t="s">
        <v>282</v>
      </c>
      <c s="18" t="s">
        <v>40</v>
      </c>
      <c s="24" t="s">
        <v>283</v>
      </c>
      <c s="25" t="s">
        <v>136</v>
      </c>
      <c s="26">
        <v>176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25.5">
      <c r="A160" s="28" t="s">
        <v>43</v>
      </c>
      <c r="E160" s="29" t="s">
        <v>284</v>
      </c>
    </row>
    <row r="161" spans="1:5" ht="38.25">
      <c r="A161" s="30" t="s">
        <v>45</v>
      </c>
      <c r="E161" s="31" t="s">
        <v>285</v>
      </c>
    </row>
    <row r="162" spans="1:5" ht="102">
      <c r="A162" t="s">
        <v>46</v>
      </c>
      <c r="E162" s="29" t="s">
        <v>245</v>
      </c>
    </row>
    <row r="163" spans="1:16" ht="12.75">
      <c r="A163" s="18" t="s">
        <v>38</v>
      </c>
      <c s="23" t="s">
        <v>286</v>
      </c>
      <c s="23" t="s">
        <v>287</v>
      </c>
      <c s="18" t="s">
        <v>40</v>
      </c>
      <c s="24" t="s">
        <v>288</v>
      </c>
      <c s="25" t="s">
        <v>136</v>
      </c>
      <c s="26">
        <v>88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12.75">
      <c r="A164" s="28" t="s">
        <v>43</v>
      </c>
      <c r="E164" s="29" t="s">
        <v>289</v>
      </c>
    </row>
    <row r="165" spans="1:5" ht="38.25">
      <c r="A165" s="30" t="s">
        <v>45</v>
      </c>
      <c r="E165" s="31" t="s">
        <v>290</v>
      </c>
    </row>
    <row r="166" spans="1:5" ht="102">
      <c r="A166" t="s">
        <v>46</v>
      </c>
      <c r="E166" s="29" t="s">
        <v>291</v>
      </c>
    </row>
    <row r="167" spans="1:18" ht="12.75" customHeight="1">
      <c r="A167" s="5" t="s">
        <v>36</v>
      </c>
      <c s="5"/>
      <c s="35" t="s">
        <v>15</v>
      </c>
      <c s="5"/>
      <c s="21" t="s">
        <v>292</v>
      </c>
      <c s="5"/>
      <c s="5"/>
      <c s="5"/>
      <c s="36">
        <f>0+Q167</f>
      </c>
      <c r="O167">
        <f>0+R167</f>
      </c>
      <c r="Q167">
        <f>0+I168+I172+I176+I180+I184+I188+I192</f>
      </c>
      <c>
        <f>0+O168+O172+O176+O180+O184+O188+O192</f>
      </c>
    </row>
    <row r="168" spans="1:16" ht="12.75">
      <c r="A168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115</v>
      </c>
      <c s="26">
        <v>11.52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296</v>
      </c>
    </row>
    <row r="170" spans="1:5" ht="38.25">
      <c r="A170" s="30" t="s">
        <v>45</v>
      </c>
      <c r="E170" s="31" t="s">
        <v>297</v>
      </c>
    </row>
    <row r="171" spans="1:5" ht="229.5">
      <c r="A171" t="s">
        <v>46</v>
      </c>
      <c r="E171" s="29" t="s">
        <v>298</v>
      </c>
    </row>
    <row r="172" spans="1:16" ht="12.75">
      <c r="A172" s="18" t="s">
        <v>38</v>
      </c>
      <c s="23" t="s">
        <v>299</v>
      </c>
      <c s="23" t="s">
        <v>300</v>
      </c>
      <c s="18" t="s">
        <v>40</v>
      </c>
      <c s="24" t="s">
        <v>301</v>
      </c>
      <c s="25" t="s">
        <v>302</v>
      </c>
      <c s="26">
        <v>882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25.5">
      <c r="A173" s="28" t="s">
        <v>43</v>
      </c>
      <c r="E173" s="29" t="s">
        <v>303</v>
      </c>
    </row>
    <row r="174" spans="1:5" ht="38.25">
      <c r="A174" s="30" t="s">
        <v>45</v>
      </c>
      <c r="E174" s="31" t="s">
        <v>304</v>
      </c>
    </row>
    <row r="175" spans="1:5" ht="25.5">
      <c r="A175" t="s">
        <v>46</v>
      </c>
      <c r="E175" s="29" t="s">
        <v>305</v>
      </c>
    </row>
    <row r="176" spans="1:16" ht="12.75">
      <c r="A176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115</v>
      </c>
      <c s="26">
        <v>18.432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25.5">
      <c r="A177" s="28" t="s">
        <v>43</v>
      </c>
      <c r="E177" s="29" t="s">
        <v>309</v>
      </c>
    </row>
    <row r="178" spans="1:5" ht="38.25">
      <c r="A178" s="30" t="s">
        <v>45</v>
      </c>
      <c r="E178" s="31" t="s">
        <v>310</v>
      </c>
    </row>
    <row r="179" spans="1:5" ht="382.5">
      <c r="A179" t="s">
        <v>46</v>
      </c>
      <c r="E179" s="29" t="s">
        <v>311</v>
      </c>
    </row>
    <row r="180" spans="1:16" ht="12.75">
      <c r="A180" s="18" t="s">
        <v>38</v>
      </c>
      <c s="23" t="s">
        <v>312</v>
      </c>
      <c s="23" t="s">
        <v>313</v>
      </c>
      <c s="18" t="s">
        <v>40</v>
      </c>
      <c s="24" t="s">
        <v>314</v>
      </c>
      <c s="25" t="s">
        <v>95</v>
      </c>
      <c s="26">
        <v>2.949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315</v>
      </c>
    </row>
    <row r="182" spans="1:5" ht="25.5">
      <c r="A182" s="30" t="s">
        <v>45</v>
      </c>
      <c r="E182" s="31" t="s">
        <v>316</v>
      </c>
    </row>
    <row r="183" spans="1:5" ht="242.25">
      <c r="A183" t="s">
        <v>46</v>
      </c>
      <c r="E183" s="29" t="s">
        <v>317</v>
      </c>
    </row>
    <row r="184" spans="1:16" ht="12.75">
      <c r="A184" s="18" t="s">
        <v>38</v>
      </c>
      <c s="23" t="s">
        <v>318</v>
      </c>
      <c s="23" t="s">
        <v>319</v>
      </c>
      <c s="18" t="s">
        <v>40</v>
      </c>
      <c s="24" t="s">
        <v>320</v>
      </c>
      <c s="25" t="s">
        <v>321</v>
      </c>
      <c s="26">
        <v>104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322</v>
      </c>
    </row>
    <row r="186" spans="1:5" ht="38.25">
      <c r="A186" s="30" t="s">
        <v>45</v>
      </c>
      <c r="E186" s="31" t="s">
        <v>323</v>
      </c>
    </row>
    <row r="187" spans="1:5" ht="38.25">
      <c r="A187" t="s">
        <v>46</v>
      </c>
      <c r="E187" s="29" t="s">
        <v>324</v>
      </c>
    </row>
    <row r="188" spans="1:16" ht="12.75">
      <c r="A188" s="18" t="s">
        <v>38</v>
      </c>
      <c s="23" t="s">
        <v>325</v>
      </c>
      <c s="23" t="s">
        <v>326</v>
      </c>
      <c s="18" t="s">
        <v>40</v>
      </c>
      <c s="24" t="s">
        <v>327</v>
      </c>
      <c s="25" t="s">
        <v>115</v>
      </c>
      <c s="26">
        <v>6.127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328</v>
      </c>
    </row>
    <row r="190" spans="1:5" ht="25.5">
      <c r="A190" s="30" t="s">
        <v>45</v>
      </c>
      <c r="E190" s="31" t="s">
        <v>329</v>
      </c>
    </row>
    <row r="191" spans="1:5" ht="369.75">
      <c r="A191" t="s">
        <v>46</v>
      </c>
      <c r="E191" s="29" t="s">
        <v>330</v>
      </c>
    </row>
    <row r="192" spans="1:16" ht="12.75">
      <c r="A192" s="18" t="s">
        <v>38</v>
      </c>
      <c s="23" t="s">
        <v>331</v>
      </c>
      <c s="23" t="s">
        <v>332</v>
      </c>
      <c s="18" t="s">
        <v>40</v>
      </c>
      <c s="24" t="s">
        <v>333</v>
      </c>
      <c s="25" t="s">
        <v>95</v>
      </c>
      <c s="26">
        <v>0.919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334</v>
      </c>
    </row>
    <row r="194" spans="1:5" ht="25.5">
      <c r="A194" s="30" t="s">
        <v>45</v>
      </c>
      <c r="E194" s="31" t="s">
        <v>335</v>
      </c>
    </row>
    <row r="195" spans="1:5" ht="267.75">
      <c r="A195" t="s">
        <v>46</v>
      </c>
      <c r="E195" s="29" t="s">
        <v>336</v>
      </c>
    </row>
    <row r="196" spans="1:18" ht="12.75" customHeight="1">
      <c r="A196" s="5" t="s">
        <v>36</v>
      </c>
      <c s="5"/>
      <c s="35" t="s">
        <v>26</v>
      </c>
      <c s="5"/>
      <c s="21" t="s">
        <v>337</v>
      </c>
      <c s="5"/>
      <c s="5"/>
      <c s="5"/>
      <c s="36">
        <f>0+Q196</f>
      </c>
      <c r="O196">
        <f>0+R196</f>
      </c>
      <c r="Q196">
        <f>0+I197+I201+I205+I209+I213+I217+I221+I225+I229+I233+I237+I241</f>
      </c>
      <c>
        <f>0+O197+O201+O205+O209+O213+O217+O221+O225+O229+O233+O237+O241</f>
      </c>
    </row>
    <row r="197" spans="1:16" ht="12.75">
      <c r="A197" s="18" t="s">
        <v>38</v>
      </c>
      <c s="23" t="s">
        <v>338</v>
      </c>
      <c s="23" t="s">
        <v>339</v>
      </c>
      <c s="18" t="s">
        <v>40</v>
      </c>
      <c s="24" t="s">
        <v>340</v>
      </c>
      <c s="25" t="s">
        <v>115</v>
      </c>
      <c s="26">
        <v>24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25.5">
      <c r="A198" s="28" t="s">
        <v>43</v>
      </c>
      <c r="E198" s="29" t="s">
        <v>341</v>
      </c>
    </row>
    <row r="199" spans="1:5" ht="38.25">
      <c r="A199" s="30" t="s">
        <v>45</v>
      </c>
      <c r="E199" s="31" t="s">
        <v>342</v>
      </c>
    </row>
    <row r="200" spans="1:5" ht="369.75">
      <c r="A200" t="s">
        <v>46</v>
      </c>
      <c r="E200" s="29" t="s">
        <v>330</v>
      </c>
    </row>
    <row r="201" spans="1:16" ht="12.75">
      <c r="A201" s="18" t="s">
        <v>38</v>
      </c>
      <c s="23" t="s">
        <v>343</v>
      </c>
      <c s="23" t="s">
        <v>344</v>
      </c>
      <c s="18" t="s">
        <v>40</v>
      </c>
      <c s="24" t="s">
        <v>345</v>
      </c>
      <c s="25" t="s">
        <v>95</v>
      </c>
      <c s="26">
        <v>3.36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346</v>
      </c>
    </row>
    <row r="203" spans="1:5" ht="25.5">
      <c r="A203" s="30" t="s">
        <v>45</v>
      </c>
      <c r="E203" s="31" t="s">
        <v>347</v>
      </c>
    </row>
    <row r="204" spans="1:5" ht="267.75">
      <c r="A204" t="s">
        <v>46</v>
      </c>
      <c r="E204" s="29" t="s">
        <v>336</v>
      </c>
    </row>
    <row r="205" spans="1:16" ht="12.75">
      <c r="A205" s="18" t="s">
        <v>38</v>
      </c>
      <c s="23" t="s">
        <v>348</v>
      </c>
      <c s="23" t="s">
        <v>349</v>
      </c>
      <c s="18" t="s">
        <v>40</v>
      </c>
      <c s="24" t="s">
        <v>350</v>
      </c>
      <c s="25" t="s">
        <v>115</v>
      </c>
      <c s="26">
        <v>7.05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25.5">
      <c r="A206" s="28" t="s">
        <v>43</v>
      </c>
      <c r="E206" s="29" t="s">
        <v>351</v>
      </c>
    </row>
    <row r="207" spans="1:5" ht="12.75">
      <c r="A207" s="30" t="s">
        <v>45</v>
      </c>
      <c r="E207" s="31" t="s">
        <v>352</v>
      </c>
    </row>
    <row r="208" spans="1:5" ht="229.5">
      <c r="A208" t="s">
        <v>46</v>
      </c>
      <c r="E208" s="29" t="s">
        <v>353</v>
      </c>
    </row>
    <row r="209" spans="1:16" ht="12.75">
      <c r="A209" s="18" t="s">
        <v>38</v>
      </c>
      <c s="23" t="s">
        <v>354</v>
      </c>
      <c s="23" t="s">
        <v>355</v>
      </c>
      <c s="18" t="s">
        <v>40</v>
      </c>
      <c s="24" t="s">
        <v>356</v>
      </c>
      <c s="25" t="s">
        <v>115</v>
      </c>
      <c s="26">
        <v>44.807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12.75">
      <c r="A210" s="28" t="s">
        <v>43</v>
      </c>
      <c r="E210" s="29" t="s">
        <v>357</v>
      </c>
    </row>
    <row r="211" spans="1:5" ht="140.25">
      <c r="A211" s="30" t="s">
        <v>45</v>
      </c>
      <c r="E211" s="31" t="s">
        <v>358</v>
      </c>
    </row>
    <row r="212" spans="1:5" ht="369.75">
      <c r="A212" t="s">
        <v>46</v>
      </c>
      <c r="E212" s="29" t="s">
        <v>330</v>
      </c>
    </row>
    <row r="213" spans="1:16" ht="12.75">
      <c r="A213" s="18" t="s">
        <v>38</v>
      </c>
      <c s="23" t="s">
        <v>359</v>
      </c>
      <c s="23" t="s">
        <v>360</v>
      </c>
      <c s="18" t="s">
        <v>40</v>
      </c>
      <c s="24" t="s">
        <v>361</v>
      </c>
      <c s="25" t="s">
        <v>115</v>
      </c>
      <c s="26">
        <v>28.832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12.75">
      <c r="A214" s="28" t="s">
        <v>43</v>
      </c>
      <c r="E214" s="29" t="s">
        <v>362</v>
      </c>
    </row>
    <row r="215" spans="1:5" ht="127.5">
      <c r="A215" s="30" t="s">
        <v>45</v>
      </c>
      <c r="E215" s="31" t="s">
        <v>363</v>
      </c>
    </row>
    <row r="216" spans="1:5" ht="38.25">
      <c r="A216" t="s">
        <v>46</v>
      </c>
      <c r="E216" s="29" t="s">
        <v>364</v>
      </c>
    </row>
    <row r="217" spans="1:16" ht="12.75">
      <c r="A217" s="18" t="s">
        <v>38</v>
      </c>
      <c s="23" t="s">
        <v>365</v>
      </c>
      <c s="23" t="s">
        <v>366</v>
      </c>
      <c s="18" t="s">
        <v>93</v>
      </c>
      <c s="24" t="s">
        <v>367</v>
      </c>
      <c s="25" t="s">
        <v>115</v>
      </c>
      <c s="26">
        <v>1.685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12.75">
      <c r="A218" s="28" t="s">
        <v>43</v>
      </c>
      <c r="E218" s="29" t="s">
        <v>368</v>
      </c>
    </row>
    <row r="219" spans="1:5" ht="25.5">
      <c r="A219" s="30" t="s">
        <v>45</v>
      </c>
      <c r="E219" s="31" t="s">
        <v>369</v>
      </c>
    </row>
    <row r="220" spans="1:5" ht="25.5">
      <c r="A220" t="s">
        <v>46</v>
      </c>
      <c r="E220" s="29" t="s">
        <v>370</v>
      </c>
    </row>
    <row r="221" spans="1:16" ht="12.75">
      <c r="A221" s="18" t="s">
        <v>38</v>
      </c>
      <c s="23" t="s">
        <v>371</v>
      </c>
      <c s="23" t="s">
        <v>366</v>
      </c>
      <c s="18" t="s">
        <v>86</v>
      </c>
      <c s="24" t="s">
        <v>367</v>
      </c>
      <c s="25" t="s">
        <v>115</v>
      </c>
      <c s="26">
        <v>14.04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372</v>
      </c>
    </row>
    <row r="223" spans="1:5" ht="38.25">
      <c r="A223" s="30" t="s">
        <v>45</v>
      </c>
      <c r="E223" s="31" t="s">
        <v>373</v>
      </c>
    </row>
    <row r="224" spans="1:5" ht="25.5">
      <c r="A224" t="s">
        <v>46</v>
      </c>
      <c r="E224" s="29" t="s">
        <v>370</v>
      </c>
    </row>
    <row r="225" spans="1:16" ht="12.75">
      <c r="A225" s="18" t="s">
        <v>38</v>
      </c>
      <c s="23" t="s">
        <v>374</v>
      </c>
      <c s="23" t="s">
        <v>375</v>
      </c>
      <c s="18" t="s">
        <v>40</v>
      </c>
      <c s="24" t="s">
        <v>376</v>
      </c>
      <c s="25" t="s">
        <v>115</v>
      </c>
      <c s="26">
        <v>116.435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25.5">
      <c r="A226" s="28" t="s">
        <v>43</v>
      </c>
      <c r="E226" s="29" t="s">
        <v>377</v>
      </c>
    </row>
    <row r="227" spans="1:5" ht="25.5">
      <c r="A227" s="30" t="s">
        <v>45</v>
      </c>
      <c r="E227" s="31" t="s">
        <v>378</v>
      </c>
    </row>
    <row r="228" spans="1:5" ht="369.75">
      <c r="A228" t="s">
        <v>46</v>
      </c>
      <c r="E228" s="29" t="s">
        <v>330</v>
      </c>
    </row>
    <row r="229" spans="1:16" ht="12.75">
      <c r="A229" s="18" t="s">
        <v>38</v>
      </c>
      <c s="23" t="s">
        <v>379</v>
      </c>
      <c s="23" t="s">
        <v>380</v>
      </c>
      <c s="18" t="s">
        <v>40</v>
      </c>
      <c s="24" t="s">
        <v>381</v>
      </c>
      <c s="25" t="s">
        <v>95</v>
      </c>
      <c s="26">
        <v>2.068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25.5">
      <c r="A230" s="28" t="s">
        <v>43</v>
      </c>
      <c r="E230" s="29" t="s">
        <v>382</v>
      </c>
    </row>
    <row r="231" spans="1:5" ht="25.5">
      <c r="A231" s="30" t="s">
        <v>45</v>
      </c>
      <c r="E231" s="31" t="s">
        <v>383</v>
      </c>
    </row>
    <row r="232" spans="1:5" ht="178.5">
      <c r="A232" t="s">
        <v>46</v>
      </c>
      <c r="E232" s="29" t="s">
        <v>384</v>
      </c>
    </row>
    <row r="233" spans="1:16" ht="12.75">
      <c r="A233" s="18" t="s">
        <v>38</v>
      </c>
      <c s="23" t="s">
        <v>385</v>
      </c>
      <c s="23" t="s">
        <v>386</v>
      </c>
      <c s="18" t="s">
        <v>40</v>
      </c>
      <c s="24" t="s">
        <v>387</v>
      </c>
      <c s="25" t="s">
        <v>95</v>
      </c>
      <c s="26">
        <v>8.957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12.75">
      <c r="A234" s="28" t="s">
        <v>43</v>
      </c>
      <c r="E234" s="29" t="s">
        <v>388</v>
      </c>
    </row>
    <row r="235" spans="1:5" ht="25.5">
      <c r="A235" s="30" t="s">
        <v>45</v>
      </c>
      <c r="E235" s="31" t="s">
        <v>389</v>
      </c>
    </row>
    <row r="236" spans="1:5" ht="178.5">
      <c r="A236" t="s">
        <v>46</v>
      </c>
      <c r="E236" s="29" t="s">
        <v>384</v>
      </c>
    </row>
    <row r="237" spans="1:16" ht="12.75">
      <c r="A237" s="18" t="s">
        <v>38</v>
      </c>
      <c s="23" t="s">
        <v>390</v>
      </c>
      <c s="23" t="s">
        <v>391</v>
      </c>
      <c s="18" t="s">
        <v>40</v>
      </c>
      <c s="24" t="s">
        <v>392</v>
      </c>
      <c s="25" t="s">
        <v>115</v>
      </c>
      <c s="26">
        <v>14.24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12.75">
      <c r="A238" s="28" t="s">
        <v>43</v>
      </c>
      <c r="E238" s="29" t="s">
        <v>393</v>
      </c>
    </row>
    <row r="239" spans="1:5" ht="38.25">
      <c r="A239" s="30" t="s">
        <v>45</v>
      </c>
      <c r="E239" s="31" t="s">
        <v>394</v>
      </c>
    </row>
    <row r="240" spans="1:5" ht="38.25">
      <c r="A240" t="s">
        <v>46</v>
      </c>
      <c r="E240" s="29" t="s">
        <v>395</v>
      </c>
    </row>
    <row r="241" spans="1:16" ht="12.75">
      <c r="A241" s="18" t="s">
        <v>38</v>
      </c>
      <c s="23" t="s">
        <v>396</v>
      </c>
      <c s="23" t="s">
        <v>397</v>
      </c>
      <c s="18" t="s">
        <v>40</v>
      </c>
      <c s="24" t="s">
        <v>398</v>
      </c>
      <c s="25" t="s">
        <v>115</v>
      </c>
      <c s="26">
        <v>49.774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12.75">
      <c r="A242" s="28" t="s">
        <v>43</v>
      </c>
      <c r="E242" s="29" t="s">
        <v>399</v>
      </c>
    </row>
    <row r="243" spans="1:5" ht="89.25">
      <c r="A243" s="30" t="s">
        <v>45</v>
      </c>
      <c r="E243" s="31" t="s">
        <v>400</v>
      </c>
    </row>
    <row r="244" spans="1:5" ht="102">
      <c r="A244" t="s">
        <v>46</v>
      </c>
      <c r="E244" s="29" t="s">
        <v>401</v>
      </c>
    </row>
    <row r="245" spans="1:18" ht="12.75" customHeight="1">
      <c r="A245" s="5" t="s">
        <v>36</v>
      </c>
      <c s="5"/>
      <c s="35" t="s">
        <v>28</v>
      </c>
      <c s="5"/>
      <c s="21" t="s">
        <v>402</v>
      </c>
      <c s="5"/>
      <c s="5"/>
      <c s="5"/>
      <c s="36">
        <f>0+Q245</f>
      </c>
      <c r="O245">
        <f>0+R245</f>
      </c>
      <c r="Q245">
        <f>0+I246+I250+I254+I258+I262+I266+I270+I274+I278+I282+I286+I290+I294+I298+I302+I306+I310+I314+I318</f>
      </c>
      <c>
        <f>0+O246+O250+O254+O258+O262+O266+O270+O274+O278+O282+O286+O290+O294+O298+O302+O306+O310+O314+O318</f>
      </c>
    </row>
    <row r="246" spans="1:16" ht="12.75">
      <c r="A246" s="18" t="s">
        <v>38</v>
      </c>
      <c s="23" t="s">
        <v>403</v>
      </c>
      <c s="23" t="s">
        <v>404</v>
      </c>
      <c s="18" t="s">
        <v>40</v>
      </c>
      <c s="24" t="s">
        <v>405</v>
      </c>
      <c s="25" t="s">
        <v>115</v>
      </c>
      <c s="26">
        <v>210.938</v>
      </c>
      <c s="27">
        <v>0</v>
      </c>
      <c s="27">
        <f>ROUND(ROUND(H246,2)*ROUND(G246,3),2)</f>
      </c>
      <c r="O246">
        <f>(I246*21)/100</f>
      </c>
      <c t="s">
        <v>16</v>
      </c>
    </row>
    <row r="247" spans="1:5" ht="12.75">
      <c r="A247" s="28" t="s">
        <v>43</v>
      </c>
      <c r="E247" s="29" t="s">
        <v>406</v>
      </c>
    </row>
    <row r="248" spans="1:5" ht="25.5">
      <c r="A248" s="30" t="s">
        <v>45</v>
      </c>
      <c r="E248" s="31" t="s">
        <v>407</v>
      </c>
    </row>
    <row r="249" spans="1:5" ht="51">
      <c r="A249" t="s">
        <v>46</v>
      </c>
      <c r="E249" s="29" t="s">
        <v>408</v>
      </c>
    </row>
    <row r="250" spans="1:16" ht="12.75">
      <c r="A250" s="18" t="s">
        <v>38</v>
      </c>
      <c s="23" t="s">
        <v>409</v>
      </c>
      <c s="23" t="s">
        <v>410</v>
      </c>
      <c s="18" t="s">
        <v>93</v>
      </c>
      <c s="24" t="s">
        <v>411</v>
      </c>
      <c s="25" t="s">
        <v>136</v>
      </c>
      <c s="26">
        <v>569.45</v>
      </c>
      <c s="27">
        <v>0</v>
      </c>
      <c s="27">
        <f>ROUND(ROUND(H250,2)*ROUND(G250,3),2)</f>
      </c>
      <c r="O250">
        <f>(I250*21)/100</f>
      </c>
      <c t="s">
        <v>16</v>
      </c>
    </row>
    <row r="251" spans="1:5" ht="25.5">
      <c r="A251" s="28" t="s">
        <v>43</v>
      </c>
      <c r="E251" s="29" t="s">
        <v>412</v>
      </c>
    </row>
    <row r="252" spans="1:5" ht="38.25">
      <c r="A252" s="30" t="s">
        <v>45</v>
      </c>
      <c r="E252" s="31" t="s">
        <v>413</v>
      </c>
    </row>
    <row r="253" spans="1:5" ht="51">
      <c r="A253" t="s">
        <v>46</v>
      </c>
      <c r="E253" s="29" t="s">
        <v>408</v>
      </c>
    </row>
    <row r="254" spans="1:16" ht="12.75">
      <c r="A254" s="18" t="s">
        <v>38</v>
      </c>
      <c s="23" t="s">
        <v>414</v>
      </c>
      <c s="23" t="s">
        <v>410</v>
      </c>
      <c s="18" t="s">
        <v>86</v>
      </c>
      <c s="24" t="s">
        <v>411</v>
      </c>
      <c s="25" t="s">
        <v>136</v>
      </c>
      <c s="26">
        <v>630</v>
      </c>
      <c s="27">
        <v>0</v>
      </c>
      <c s="27">
        <f>ROUND(ROUND(H254,2)*ROUND(G254,3),2)</f>
      </c>
      <c r="O254">
        <f>(I254*21)/100</f>
      </c>
      <c t="s">
        <v>16</v>
      </c>
    </row>
    <row r="255" spans="1:5" ht="25.5">
      <c r="A255" s="28" t="s">
        <v>43</v>
      </c>
      <c r="E255" s="29" t="s">
        <v>415</v>
      </c>
    </row>
    <row r="256" spans="1:5" ht="25.5">
      <c r="A256" s="30" t="s">
        <v>45</v>
      </c>
      <c r="E256" s="31" t="s">
        <v>416</v>
      </c>
    </row>
    <row r="257" spans="1:5" ht="51">
      <c r="A257" t="s">
        <v>46</v>
      </c>
      <c r="E257" s="29" t="s">
        <v>408</v>
      </c>
    </row>
    <row r="258" spans="1:16" ht="12.75">
      <c r="A258" s="18" t="s">
        <v>38</v>
      </c>
      <c s="23" t="s">
        <v>417</v>
      </c>
      <c s="23" t="s">
        <v>418</v>
      </c>
      <c s="18" t="s">
        <v>40</v>
      </c>
      <c s="24" t="s">
        <v>419</v>
      </c>
      <c s="25" t="s">
        <v>136</v>
      </c>
      <c s="26">
        <v>176</v>
      </c>
      <c s="27">
        <v>0</v>
      </c>
      <c s="27">
        <f>ROUND(ROUND(H258,2)*ROUND(G258,3),2)</f>
      </c>
      <c r="O258">
        <f>(I258*21)/100</f>
      </c>
      <c t="s">
        <v>16</v>
      </c>
    </row>
    <row r="259" spans="1:5" ht="25.5">
      <c r="A259" s="28" t="s">
        <v>43</v>
      </c>
      <c r="E259" s="29" t="s">
        <v>420</v>
      </c>
    </row>
    <row r="260" spans="1:5" ht="38.25">
      <c r="A260" s="30" t="s">
        <v>45</v>
      </c>
      <c r="E260" s="31" t="s">
        <v>285</v>
      </c>
    </row>
    <row r="261" spans="1:5" ht="51">
      <c r="A261" t="s">
        <v>46</v>
      </c>
      <c r="E261" s="29" t="s">
        <v>408</v>
      </c>
    </row>
    <row r="262" spans="1:16" ht="12.75">
      <c r="A262" s="18" t="s">
        <v>38</v>
      </c>
      <c s="23" t="s">
        <v>421</v>
      </c>
      <c s="23" t="s">
        <v>422</v>
      </c>
      <c s="18" t="s">
        <v>40</v>
      </c>
      <c s="24" t="s">
        <v>423</v>
      </c>
      <c s="25" t="s">
        <v>136</v>
      </c>
      <c s="26">
        <v>48</v>
      </c>
      <c s="27">
        <v>0</v>
      </c>
      <c s="27">
        <f>ROUND(ROUND(H262,2)*ROUND(G262,3),2)</f>
      </c>
      <c r="O262">
        <f>(I262*21)/100</f>
      </c>
      <c t="s">
        <v>16</v>
      </c>
    </row>
    <row r="263" spans="1:5" ht="12.75">
      <c r="A263" s="28" t="s">
        <v>43</v>
      </c>
      <c r="E263" s="29" t="s">
        <v>424</v>
      </c>
    </row>
    <row r="264" spans="1:5" ht="63.75">
      <c r="A264" s="30" t="s">
        <v>45</v>
      </c>
      <c r="E264" s="31" t="s">
        <v>425</v>
      </c>
    </row>
    <row r="265" spans="1:5" ht="102">
      <c r="A265" t="s">
        <v>46</v>
      </c>
      <c r="E265" s="29" t="s">
        <v>426</v>
      </c>
    </row>
    <row r="266" spans="1:16" ht="12.75">
      <c r="A266" s="18" t="s">
        <v>38</v>
      </c>
      <c s="23" t="s">
        <v>427</v>
      </c>
      <c s="23" t="s">
        <v>428</v>
      </c>
      <c s="18" t="s">
        <v>40</v>
      </c>
      <c s="24" t="s">
        <v>429</v>
      </c>
      <c s="25" t="s">
        <v>136</v>
      </c>
      <c s="26">
        <v>569.45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12.75">
      <c r="A267" s="28" t="s">
        <v>43</v>
      </c>
      <c r="E267" s="29" t="s">
        <v>430</v>
      </c>
    </row>
    <row r="268" spans="1:5" ht="12.75">
      <c r="A268" s="30" t="s">
        <v>45</v>
      </c>
      <c r="E268" s="31" t="s">
        <v>431</v>
      </c>
    </row>
    <row r="269" spans="1:5" ht="51">
      <c r="A269" t="s">
        <v>46</v>
      </c>
      <c r="E269" s="29" t="s">
        <v>432</v>
      </c>
    </row>
    <row r="270" spans="1:16" ht="12.75">
      <c r="A270" s="18" t="s">
        <v>38</v>
      </c>
      <c s="23" t="s">
        <v>433</v>
      </c>
      <c s="23" t="s">
        <v>434</v>
      </c>
      <c s="18" t="s">
        <v>93</v>
      </c>
      <c s="24" t="s">
        <v>435</v>
      </c>
      <c s="25" t="s">
        <v>136</v>
      </c>
      <c s="26">
        <v>477.68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12.75">
      <c r="A271" s="28" t="s">
        <v>43</v>
      </c>
      <c r="E271" s="29" t="s">
        <v>436</v>
      </c>
    </row>
    <row r="272" spans="1:5" ht="25.5">
      <c r="A272" s="30" t="s">
        <v>45</v>
      </c>
      <c r="E272" s="31" t="s">
        <v>437</v>
      </c>
    </row>
    <row r="273" spans="1:5" ht="51">
      <c r="A273" t="s">
        <v>46</v>
      </c>
      <c r="E273" s="29" t="s">
        <v>432</v>
      </c>
    </row>
    <row r="274" spans="1:16" ht="12.75">
      <c r="A274" s="18" t="s">
        <v>38</v>
      </c>
      <c s="23" t="s">
        <v>438</v>
      </c>
      <c s="23" t="s">
        <v>434</v>
      </c>
      <c s="18" t="s">
        <v>86</v>
      </c>
      <c s="24" t="s">
        <v>435</v>
      </c>
      <c s="25" t="s">
        <v>136</v>
      </c>
      <c s="26">
        <v>516.446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25.5">
      <c r="A275" s="28" t="s">
        <v>43</v>
      </c>
      <c r="E275" s="29" t="s">
        <v>439</v>
      </c>
    </row>
    <row r="276" spans="1:5" ht="25.5">
      <c r="A276" s="30" t="s">
        <v>45</v>
      </c>
      <c r="E276" s="31" t="s">
        <v>440</v>
      </c>
    </row>
    <row r="277" spans="1:5" ht="51">
      <c r="A277" t="s">
        <v>46</v>
      </c>
      <c r="E277" s="29" t="s">
        <v>432</v>
      </c>
    </row>
    <row r="278" spans="1:16" ht="12.75">
      <c r="A278" s="18" t="s">
        <v>38</v>
      </c>
      <c s="23" t="s">
        <v>441</v>
      </c>
      <c s="23" t="s">
        <v>434</v>
      </c>
      <c s="18" t="s">
        <v>442</v>
      </c>
      <c s="24" t="s">
        <v>435</v>
      </c>
      <c s="25" t="s">
        <v>136</v>
      </c>
      <c s="26">
        <v>525.833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25.5">
      <c r="A279" s="28" t="s">
        <v>43</v>
      </c>
      <c r="E279" s="29" t="s">
        <v>443</v>
      </c>
    </row>
    <row r="280" spans="1:5" ht="25.5">
      <c r="A280" s="30" t="s">
        <v>45</v>
      </c>
      <c r="E280" s="31" t="s">
        <v>444</v>
      </c>
    </row>
    <row r="281" spans="1:5" ht="51">
      <c r="A281" t="s">
        <v>46</v>
      </c>
      <c r="E281" s="29" t="s">
        <v>432</v>
      </c>
    </row>
    <row r="282" spans="1:16" ht="12.75">
      <c r="A282" s="18" t="s">
        <v>38</v>
      </c>
      <c s="23" t="s">
        <v>445</v>
      </c>
      <c s="23" t="s">
        <v>446</v>
      </c>
      <c s="18" t="s">
        <v>40</v>
      </c>
      <c s="24" t="s">
        <v>447</v>
      </c>
      <c s="25" t="s">
        <v>136</v>
      </c>
      <c s="26">
        <v>506.088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25.5">
      <c r="A283" s="28" t="s">
        <v>43</v>
      </c>
      <c r="E283" s="29" t="s">
        <v>448</v>
      </c>
    </row>
    <row r="284" spans="1:5" ht="38.25">
      <c r="A284" s="30" t="s">
        <v>45</v>
      </c>
      <c r="E284" s="31" t="s">
        <v>449</v>
      </c>
    </row>
    <row r="285" spans="1:5" ht="140.25">
      <c r="A285" t="s">
        <v>46</v>
      </c>
      <c r="E285" s="29" t="s">
        <v>450</v>
      </c>
    </row>
    <row r="286" spans="1:16" ht="12.75">
      <c r="A286" s="18" t="s">
        <v>38</v>
      </c>
      <c s="23" t="s">
        <v>451</v>
      </c>
      <c s="23" t="s">
        <v>452</v>
      </c>
      <c s="18" t="s">
        <v>40</v>
      </c>
      <c s="24" t="s">
        <v>453</v>
      </c>
      <c s="25" t="s">
        <v>136</v>
      </c>
      <c s="26">
        <v>417.97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12.75">
      <c r="A287" s="28" t="s">
        <v>43</v>
      </c>
      <c r="E287" s="29" t="s">
        <v>454</v>
      </c>
    </row>
    <row r="288" spans="1:5" ht="25.5">
      <c r="A288" s="30" t="s">
        <v>45</v>
      </c>
      <c r="E288" s="31" t="s">
        <v>455</v>
      </c>
    </row>
    <row r="289" spans="1:5" ht="140.25">
      <c r="A289" t="s">
        <v>46</v>
      </c>
      <c r="E289" s="29" t="s">
        <v>450</v>
      </c>
    </row>
    <row r="290" spans="1:16" ht="12.75">
      <c r="A290" s="18" t="s">
        <v>38</v>
      </c>
      <c s="23" t="s">
        <v>456</v>
      </c>
      <c s="23" t="s">
        <v>457</v>
      </c>
      <c s="18" t="s">
        <v>40</v>
      </c>
      <c s="24" t="s">
        <v>458</v>
      </c>
      <c s="25" t="s">
        <v>136</v>
      </c>
      <c s="26">
        <v>516.446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25.5">
      <c r="A291" s="28" t="s">
        <v>43</v>
      </c>
      <c r="E291" s="29" t="s">
        <v>459</v>
      </c>
    </row>
    <row r="292" spans="1:5" ht="38.25">
      <c r="A292" s="30" t="s">
        <v>45</v>
      </c>
      <c r="E292" s="31" t="s">
        <v>460</v>
      </c>
    </row>
    <row r="293" spans="1:5" ht="140.25">
      <c r="A293" t="s">
        <v>46</v>
      </c>
      <c r="E293" s="29" t="s">
        <v>461</v>
      </c>
    </row>
    <row r="294" spans="1:16" ht="12.75">
      <c r="A294" s="18" t="s">
        <v>38</v>
      </c>
      <c s="23" t="s">
        <v>462</v>
      </c>
      <c s="23" t="s">
        <v>463</v>
      </c>
      <c s="18" t="s">
        <v>40</v>
      </c>
      <c s="24" t="s">
        <v>464</v>
      </c>
      <c s="25" t="s">
        <v>136</v>
      </c>
      <c s="26">
        <v>525.833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25.5">
      <c r="A295" s="28" t="s">
        <v>43</v>
      </c>
      <c r="E295" s="29" t="s">
        <v>465</v>
      </c>
    </row>
    <row r="296" spans="1:5" ht="38.25">
      <c r="A296" s="30" t="s">
        <v>45</v>
      </c>
      <c r="E296" s="31" t="s">
        <v>466</v>
      </c>
    </row>
    <row r="297" spans="1:5" ht="140.25">
      <c r="A297" t="s">
        <v>46</v>
      </c>
      <c r="E297" s="29" t="s">
        <v>461</v>
      </c>
    </row>
    <row r="298" spans="1:16" ht="12.75">
      <c r="A298" s="18" t="s">
        <v>38</v>
      </c>
      <c s="23" t="s">
        <v>467</v>
      </c>
      <c s="23" t="s">
        <v>468</v>
      </c>
      <c s="18" t="s">
        <v>93</v>
      </c>
      <c s="24" t="s">
        <v>469</v>
      </c>
      <c s="25" t="s">
        <v>136</v>
      </c>
      <c s="26">
        <v>477.68</v>
      </c>
      <c s="27">
        <v>0</v>
      </c>
      <c s="27">
        <f>ROUND(ROUND(H298,2)*ROUND(G298,3),2)</f>
      </c>
      <c r="O298">
        <f>(I298*21)/100</f>
      </c>
      <c t="s">
        <v>16</v>
      </c>
    </row>
    <row r="299" spans="1:5" ht="12.75">
      <c r="A299" s="28" t="s">
        <v>43</v>
      </c>
      <c r="E299" s="29" t="s">
        <v>470</v>
      </c>
    </row>
    <row r="300" spans="1:5" ht="25.5">
      <c r="A300" s="30" t="s">
        <v>45</v>
      </c>
      <c r="E300" s="31" t="s">
        <v>471</v>
      </c>
    </row>
    <row r="301" spans="1:5" ht="140.25">
      <c r="A301" t="s">
        <v>46</v>
      </c>
      <c r="E301" s="29" t="s">
        <v>461</v>
      </c>
    </row>
    <row r="302" spans="1:16" ht="12.75">
      <c r="A302" s="18" t="s">
        <v>38</v>
      </c>
      <c s="23" t="s">
        <v>472</v>
      </c>
      <c s="23" t="s">
        <v>468</v>
      </c>
      <c s="18" t="s">
        <v>86</v>
      </c>
      <c s="24" t="s">
        <v>469</v>
      </c>
      <c s="25" t="s">
        <v>136</v>
      </c>
      <c s="26">
        <v>64</v>
      </c>
      <c s="27">
        <v>0</v>
      </c>
      <c s="27">
        <f>ROUND(ROUND(H302,2)*ROUND(G302,3),2)</f>
      </c>
      <c r="O302">
        <f>(I302*21)/100</f>
      </c>
      <c t="s">
        <v>16</v>
      </c>
    </row>
    <row r="303" spans="1:5" ht="12.75">
      <c r="A303" s="28" t="s">
        <v>43</v>
      </c>
      <c r="E303" s="29" t="s">
        <v>473</v>
      </c>
    </row>
    <row r="304" spans="1:5" ht="38.25">
      <c r="A304" s="30" t="s">
        <v>45</v>
      </c>
      <c r="E304" s="31" t="s">
        <v>474</v>
      </c>
    </row>
    <row r="305" spans="1:5" ht="140.25">
      <c r="A305" t="s">
        <v>46</v>
      </c>
      <c r="E305" s="29" t="s">
        <v>450</v>
      </c>
    </row>
    <row r="306" spans="1:16" ht="12.75">
      <c r="A306" s="18" t="s">
        <v>38</v>
      </c>
      <c s="23" t="s">
        <v>475</v>
      </c>
      <c s="23" t="s">
        <v>476</v>
      </c>
      <c s="18" t="s">
        <v>93</v>
      </c>
      <c s="24" t="s">
        <v>477</v>
      </c>
      <c s="25" t="s">
        <v>159</v>
      </c>
      <c s="26">
        <v>31.215</v>
      </c>
      <c s="27">
        <v>0</v>
      </c>
      <c s="27">
        <f>ROUND(ROUND(H306,2)*ROUND(G306,3),2)</f>
      </c>
      <c r="O306">
        <f>(I306*21)/100</f>
      </c>
      <c t="s">
        <v>16</v>
      </c>
    </row>
    <row r="307" spans="1:5" ht="12.75">
      <c r="A307" s="28" t="s">
        <v>43</v>
      </c>
      <c r="E307" s="29" t="s">
        <v>478</v>
      </c>
    </row>
    <row r="308" spans="1:5" ht="51">
      <c r="A308" s="30" t="s">
        <v>45</v>
      </c>
      <c r="E308" s="31" t="s">
        <v>479</v>
      </c>
    </row>
    <row r="309" spans="1:5" ht="38.25">
      <c r="A309" t="s">
        <v>46</v>
      </c>
      <c r="E309" s="29" t="s">
        <v>480</v>
      </c>
    </row>
    <row r="310" spans="1:16" ht="12.75">
      <c r="A310" s="18" t="s">
        <v>38</v>
      </c>
      <c s="23" t="s">
        <v>481</v>
      </c>
      <c s="23" t="s">
        <v>476</v>
      </c>
      <c s="18" t="s">
        <v>86</v>
      </c>
      <c s="24" t="s">
        <v>477</v>
      </c>
      <c s="25" t="s">
        <v>159</v>
      </c>
      <c s="26">
        <v>130</v>
      </c>
      <c s="27">
        <v>0</v>
      </c>
      <c s="27">
        <f>ROUND(ROUND(H310,2)*ROUND(G310,3),2)</f>
      </c>
      <c r="O310">
        <f>(I310*21)/100</f>
      </c>
      <c t="s">
        <v>16</v>
      </c>
    </row>
    <row r="311" spans="1:5" ht="12.75">
      <c r="A311" s="28" t="s">
        <v>43</v>
      </c>
      <c r="E311" s="29" t="s">
        <v>482</v>
      </c>
    </row>
    <row r="312" spans="1:5" ht="25.5">
      <c r="A312" s="30" t="s">
        <v>45</v>
      </c>
      <c r="E312" s="31" t="s">
        <v>483</v>
      </c>
    </row>
    <row r="313" spans="1:5" ht="38.25">
      <c r="A313" t="s">
        <v>46</v>
      </c>
      <c r="E313" s="29" t="s">
        <v>480</v>
      </c>
    </row>
    <row r="314" spans="1:16" ht="12.75">
      <c r="A314" s="18" t="s">
        <v>38</v>
      </c>
      <c s="23" t="s">
        <v>484</v>
      </c>
      <c s="23" t="s">
        <v>485</v>
      </c>
      <c s="18" t="s">
        <v>93</v>
      </c>
      <c s="24" t="s">
        <v>486</v>
      </c>
      <c s="25" t="s">
        <v>159</v>
      </c>
      <c s="26">
        <v>130</v>
      </c>
      <c s="27">
        <v>0</v>
      </c>
      <c s="27">
        <f>ROUND(ROUND(H314,2)*ROUND(G314,3),2)</f>
      </c>
      <c r="O314">
        <f>(I314*21)/100</f>
      </c>
      <c t="s">
        <v>16</v>
      </c>
    </row>
    <row r="315" spans="1:5" ht="25.5">
      <c r="A315" s="28" t="s">
        <v>43</v>
      </c>
      <c r="E315" s="29" t="s">
        <v>487</v>
      </c>
    </row>
    <row r="316" spans="1:5" ht="25.5">
      <c r="A316" s="30" t="s">
        <v>45</v>
      </c>
      <c r="E316" s="31" t="s">
        <v>488</v>
      </c>
    </row>
    <row r="317" spans="1:5" ht="38.25">
      <c r="A317" t="s">
        <v>46</v>
      </c>
      <c r="E317" s="29" t="s">
        <v>480</v>
      </c>
    </row>
    <row r="318" spans="1:16" ht="12.75">
      <c r="A318" s="18" t="s">
        <v>38</v>
      </c>
      <c s="23" t="s">
        <v>489</v>
      </c>
      <c s="23" t="s">
        <v>485</v>
      </c>
      <c s="18" t="s">
        <v>86</v>
      </c>
      <c s="24" t="s">
        <v>486</v>
      </c>
      <c s="25" t="s">
        <v>159</v>
      </c>
      <c s="26">
        <v>128</v>
      </c>
      <c s="27">
        <v>0</v>
      </c>
      <c s="27">
        <f>ROUND(ROUND(H318,2)*ROUND(G318,3),2)</f>
      </c>
      <c r="O318">
        <f>(I318*21)/100</f>
      </c>
      <c t="s">
        <v>16</v>
      </c>
    </row>
    <row r="319" spans="1:5" ht="12.75">
      <c r="A319" s="28" t="s">
        <v>43</v>
      </c>
      <c r="E319" s="29" t="s">
        <v>490</v>
      </c>
    </row>
    <row r="320" spans="1:5" ht="38.25">
      <c r="A320" s="30" t="s">
        <v>45</v>
      </c>
      <c r="E320" s="31" t="s">
        <v>491</v>
      </c>
    </row>
    <row r="321" spans="1:5" ht="38.25">
      <c r="A321" t="s">
        <v>46</v>
      </c>
      <c r="E321" s="29" t="s">
        <v>480</v>
      </c>
    </row>
    <row r="322" spans="1:18" ht="12.75" customHeight="1">
      <c r="A322" s="5" t="s">
        <v>36</v>
      </c>
      <c s="5"/>
      <c s="35" t="s">
        <v>30</v>
      </c>
      <c s="5"/>
      <c s="21" t="s">
        <v>492</v>
      </c>
      <c s="5"/>
      <c s="5"/>
      <c s="5"/>
      <c s="36">
        <f>0+Q322</f>
      </c>
      <c r="O322">
        <f>0+R322</f>
      </c>
      <c r="Q322">
        <f>0+I323+I327+I331+I335+I339+I343+I347</f>
      </c>
      <c>
        <f>0+O323+O327+O331+O335+O339+O343+O347</f>
      </c>
    </row>
    <row r="323" spans="1:16" ht="25.5">
      <c r="A323" s="18" t="s">
        <v>38</v>
      </c>
      <c s="23" t="s">
        <v>493</v>
      </c>
      <c s="23" t="s">
        <v>494</v>
      </c>
      <c s="18" t="s">
        <v>40</v>
      </c>
      <c s="24" t="s">
        <v>495</v>
      </c>
      <c s="25" t="s">
        <v>136</v>
      </c>
      <c s="26">
        <v>866.444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25.5">
      <c r="A324" s="28" t="s">
        <v>43</v>
      </c>
      <c r="E324" s="29" t="s">
        <v>496</v>
      </c>
    </row>
    <row r="325" spans="1:5" ht="76.5">
      <c r="A325" s="30" t="s">
        <v>45</v>
      </c>
      <c r="E325" s="31" t="s">
        <v>497</v>
      </c>
    </row>
    <row r="326" spans="1:5" ht="76.5">
      <c r="A326" t="s">
        <v>46</v>
      </c>
      <c r="E326" s="29" t="s">
        <v>498</v>
      </c>
    </row>
    <row r="327" spans="1:16" ht="25.5">
      <c r="A327" s="18" t="s">
        <v>38</v>
      </c>
      <c s="23" t="s">
        <v>499</v>
      </c>
      <c s="23" t="s">
        <v>500</v>
      </c>
      <c s="18" t="s">
        <v>40</v>
      </c>
      <c s="24" t="s">
        <v>501</v>
      </c>
      <c s="25" t="s">
        <v>136</v>
      </c>
      <c s="26">
        <v>173.42</v>
      </c>
      <c s="27">
        <v>0</v>
      </c>
      <c s="27">
        <f>ROUND(ROUND(H327,2)*ROUND(G327,3),2)</f>
      </c>
      <c r="O327">
        <f>(I327*21)/100</f>
      </c>
      <c t="s">
        <v>16</v>
      </c>
    </row>
    <row r="328" spans="1:5" ht="25.5">
      <c r="A328" s="28" t="s">
        <v>43</v>
      </c>
      <c r="E328" s="29" t="s">
        <v>502</v>
      </c>
    </row>
    <row r="329" spans="1:5" ht="63.75">
      <c r="A329" s="30" t="s">
        <v>45</v>
      </c>
      <c r="E329" s="31" t="s">
        <v>503</v>
      </c>
    </row>
    <row r="330" spans="1:5" ht="76.5">
      <c r="A330" t="s">
        <v>46</v>
      </c>
      <c r="E330" s="29" t="s">
        <v>498</v>
      </c>
    </row>
    <row r="331" spans="1:16" ht="25.5">
      <c r="A331" s="18" t="s">
        <v>38</v>
      </c>
      <c s="23" t="s">
        <v>504</v>
      </c>
      <c s="23" t="s">
        <v>505</v>
      </c>
      <c s="18" t="s">
        <v>40</v>
      </c>
      <c s="24" t="s">
        <v>506</v>
      </c>
      <c s="25" t="s">
        <v>136</v>
      </c>
      <c s="26">
        <v>69.064</v>
      </c>
      <c s="27">
        <v>0</v>
      </c>
      <c s="27">
        <f>ROUND(ROUND(H331,2)*ROUND(G331,3),2)</f>
      </c>
      <c r="O331">
        <f>(I331*21)/100</f>
      </c>
      <c t="s">
        <v>16</v>
      </c>
    </row>
    <row r="332" spans="1:5" ht="12.75">
      <c r="A332" s="28" t="s">
        <v>43</v>
      </c>
      <c r="E332" s="29" t="s">
        <v>507</v>
      </c>
    </row>
    <row r="333" spans="1:5" ht="76.5">
      <c r="A333" s="30" t="s">
        <v>45</v>
      </c>
      <c r="E333" s="31" t="s">
        <v>508</v>
      </c>
    </row>
    <row r="334" spans="1:5" ht="76.5">
      <c r="A334" t="s">
        <v>46</v>
      </c>
      <c r="E334" s="29" t="s">
        <v>498</v>
      </c>
    </row>
    <row r="335" spans="1:16" ht="12.75">
      <c r="A335" s="18" t="s">
        <v>38</v>
      </c>
      <c s="23" t="s">
        <v>509</v>
      </c>
      <c s="23" t="s">
        <v>510</v>
      </c>
      <c s="18" t="s">
        <v>40</v>
      </c>
      <c s="24" t="s">
        <v>511</v>
      </c>
      <c s="25" t="s">
        <v>136</v>
      </c>
      <c s="26">
        <v>60.102</v>
      </c>
      <c s="27">
        <v>0</v>
      </c>
      <c s="27">
        <f>ROUND(ROUND(H335,2)*ROUND(G335,3),2)</f>
      </c>
      <c r="O335">
        <f>(I335*21)/100</f>
      </c>
      <c t="s">
        <v>16</v>
      </c>
    </row>
    <row r="336" spans="1:5" ht="12.75">
      <c r="A336" s="28" t="s">
        <v>43</v>
      </c>
      <c r="E336" s="29" t="s">
        <v>512</v>
      </c>
    </row>
    <row r="337" spans="1:5" ht="63.75">
      <c r="A337" s="30" t="s">
        <v>45</v>
      </c>
      <c r="E337" s="31" t="s">
        <v>513</v>
      </c>
    </row>
    <row r="338" spans="1:5" ht="76.5">
      <c r="A338" t="s">
        <v>46</v>
      </c>
      <c r="E338" s="29" t="s">
        <v>498</v>
      </c>
    </row>
    <row r="339" spans="1:16" ht="12.75">
      <c r="A339" s="18" t="s">
        <v>38</v>
      </c>
      <c s="23" t="s">
        <v>514</v>
      </c>
      <c s="23" t="s">
        <v>515</v>
      </c>
      <c s="18" t="s">
        <v>40</v>
      </c>
      <c s="24" t="s">
        <v>516</v>
      </c>
      <c s="25" t="s">
        <v>136</v>
      </c>
      <c s="26">
        <v>1169.031</v>
      </c>
      <c s="27">
        <v>0</v>
      </c>
      <c s="27">
        <f>ROUND(ROUND(H339,2)*ROUND(G339,3),2)</f>
      </c>
      <c r="O339">
        <f>(I339*21)/100</f>
      </c>
      <c t="s">
        <v>16</v>
      </c>
    </row>
    <row r="340" spans="1:5" ht="12.75">
      <c r="A340" s="28" t="s">
        <v>43</v>
      </c>
      <c r="E340" s="29" t="s">
        <v>517</v>
      </c>
    </row>
    <row r="341" spans="1:5" ht="76.5">
      <c r="A341" s="30" t="s">
        <v>45</v>
      </c>
      <c r="E341" s="31" t="s">
        <v>518</v>
      </c>
    </row>
    <row r="342" spans="1:5" ht="76.5">
      <c r="A342" t="s">
        <v>46</v>
      </c>
      <c r="E342" s="29" t="s">
        <v>498</v>
      </c>
    </row>
    <row r="343" spans="1:16" ht="12.75">
      <c r="A343" s="18" t="s">
        <v>38</v>
      </c>
      <c s="23" t="s">
        <v>519</v>
      </c>
      <c s="23" t="s">
        <v>520</v>
      </c>
      <c s="18" t="s">
        <v>40</v>
      </c>
      <c s="24" t="s">
        <v>521</v>
      </c>
      <c s="25" t="s">
        <v>136</v>
      </c>
      <c s="26">
        <v>1169.031</v>
      </c>
      <c s="27">
        <v>0</v>
      </c>
      <c s="27">
        <f>ROUND(ROUND(H343,2)*ROUND(G343,3),2)</f>
      </c>
      <c r="O343">
        <f>(I343*21)/100</f>
      </c>
      <c t="s">
        <v>16</v>
      </c>
    </row>
    <row r="344" spans="1:5" ht="12.75">
      <c r="A344" s="28" t="s">
        <v>43</v>
      </c>
      <c r="E344" s="29" t="s">
        <v>522</v>
      </c>
    </row>
    <row r="345" spans="1:5" ht="25.5">
      <c r="A345" s="30" t="s">
        <v>45</v>
      </c>
      <c r="E345" s="31" t="s">
        <v>523</v>
      </c>
    </row>
    <row r="346" spans="1:5" ht="76.5">
      <c r="A346" t="s">
        <v>46</v>
      </c>
      <c r="E346" s="29" t="s">
        <v>498</v>
      </c>
    </row>
    <row r="347" spans="1:16" ht="12.75">
      <c r="A347" s="18" t="s">
        <v>38</v>
      </c>
      <c s="23" t="s">
        <v>524</v>
      </c>
      <c s="23" t="s">
        <v>525</v>
      </c>
      <c s="18" t="s">
        <v>40</v>
      </c>
      <c s="24" t="s">
        <v>526</v>
      </c>
      <c s="25" t="s">
        <v>136</v>
      </c>
      <c s="26">
        <v>143.544</v>
      </c>
      <c s="27">
        <v>0</v>
      </c>
      <c s="27">
        <f>ROUND(ROUND(H347,2)*ROUND(G347,3),2)</f>
      </c>
      <c r="O347">
        <f>(I347*21)/100</f>
      </c>
      <c t="s">
        <v>16</v>
      </c>
    </row>
    <row r="348" spans="1:5" ht="12.75">
      <c r="A348" s="28" t="s">
        <v>43</v>
      </c>
      <c r="E348" s="29" t="s">
        <v>527</v>
      </c>
    </row>
    <row r="349" spans="1:5" ht="25.5">
      <c r="A349" s="30" t="s">
        <v>45</v>
      </c>
      <c r="E349" s="31" t="s">
        <v>528</v>
      </c>
    </row>
    <row r="350" spans="1:5" ht="63.75">
      <c r="A350" t="s">
        <v>46</v>
      </c>
      <c r="E350" s="29" t="s">
        <v>529</v>
      </c>
    </row>
    <row r="351" spans="1:18" ht="12.75" customHeight="1">
      <c r="A351" s="5" t="s">
        <v>36</v>
      </c>
      <c s="5"/>
      <c s="35" t="s">
        <v>73</v>
      </c>
      <c s="5"/>
      <c s="21" t="s">
        <v>530</v>
      </c>
      <c s="5"/>
      <c s="5"/>
      <c s="5"/>
      <c s="36">
        <f>0+Q351</f>
      </c>
      <c r="O351">
        <f>0+R351</f>
      </c>
      <c r="Q351">
        <f>0+I352+I356+I360+I364+I368+I372+I376+I380+I384+I388</f>
      </c>
      <c>
        <f>0+O352+O356+O360+O364+O368+O372+O376+O380+O384+O388</f>
      </c>
    </row>
    <row r="352" spans="1:16" ht="25.5">
      <c r="A352" s="18" t="s">
        <v>38</v>
      </c>
      <c s="23" t="s">
        <v>531</v>
      </c>
      <c s="23" t="s">
        <v>532</v>
      </c>
      <c s="18" t="s">
        <v>40</v>
      </c>
      <c s="24" t="s">
        <v>533</v>
      </c>
      <c s="25" t="s">
        <v>136</v>
      </c>
      <c s="26">
        <v>80</v>
      </c>
      <c s="27">
        <v>0</v>
      </c>
      <c s="27">
        <f>ROUND(ROUND(H352,2)*ROUND(G352,3),2)</f>
      </c>
      <c r="O352">
        <f>(I352*21)/100</f>
      </c>
      <c t="s">
        <v>16</v>
      </c>
    </row>
    <row r="353" spans="1:5" ht="12.75">
      <c r="A353" s="28" t="s">
        <v>43</v>
      </c>
      <c r="E353" s="29" t="s">
        <v>534</v>
      </c>
    </row>
    <row r="354" spans="1:5" ht="25.5">
      <c r="A354" s="30" t="s">
        <v>45</v>
      </c>
      <c r="E354" s="31" t="s">
        <v>535</v>
      </c>
    </row>
    <row r="355" spans="1:5" ht="191.25">
      <c r="A355" t="s">
        <v>46</v>
      </c>
      <c r="E355" s="29" t="s">
        <v>536</v>
      </c>
    </row>
    <row r="356" spans="1:16" ht="25.5">
      <c r="A356" s="18" t="s">
        <v>38</v>
      </c>
      <c s="23" t="s">
        <v>537</v>
      </c>
      <c s="23" t="s">
        <v>538</v>
      </c>
      <c s="18" t="s">
        <v>40</v>
      </c>
      <c s="24" t="s">
        <v>539</v>
      </c>
      <c s="25" t="s">
        <v>136</v>
      </c>
      <c s="26">
        <v>575.137</v>
      </c>
      <c s="27">
        <v>0</v>
      </c>
      <c s="27">
        <f>ROUND(ROUND(H356,2)*ROUND(G356,3),2)</f>
      </c>
      <c r="O356">
        <f>(I356*21)/100</f>
      </c>
      <c t="s">
        <v>16</v>
      </c>
    </row>
    <row r="357" spans="1:5" ht="25.5">
      <c r="A357" s="28" t="s">
        <v>43</v>
      </c>
      <c r="E357" s="29" t="s">
        <v>540</v>
      </c>
    </row>
    <row r="358" spans="1:5" ht="25.5">
      <c r="A358" s="30" t="s">
        <v>45</v>
      </c>
      <c r="E358" s="31" t="s">
        <v>541</v>
      </c>
    </row>
    <row r="359" spans="1:5" ht="204">
      <c r="A359" t="s">
        <v>46</v>
      </c>
      <c r="E359" s="29" t="s">
        <v>542</v>
      </c>
    </row>
    <row r="360" spans="1:16" ht="12.75">
      <c r="A360" s="18" t="s">
        <v>38</v>
      </c>
      <c s="23" t="s">
        <v>543</v>
      </c>
      <c s="23" t="s">
        <v>544</v>
      </c>
      <c s="18" t="s">
        <v>93</v>
      </c>
      <c s="24" t="s">
        <v>545</v>
      </c>
      <c s="25" t="s">
        <v>136</v>
      </c>
      <c s="26">
        <v>93.44</v>
      </c>
      <c s="27">
        <v>0</v>
      </c>
      <c s="27">
        <f>ROUND(ROUND(H360,2)*ROUND(G360,3),2)</f>
      </c>
      <c r="O360">
        <f>(I360*21)/100</f>
      </c>
      <c t="s">
        <v>16</v>
      </c>
    </row>
    <row r="361" spans="1:5" ht="12.75">
      <c r="A361" s="28" t="s">
        <v>43</v>
      </c>
      <c r="E361" s="29" t="s">
        <v>546</v>
      </c>
    </row>
    <row r="362" spans="1:5" ht="38.25">
      <c r="A362" s="30" t="s">
        <v>45</v>
      </c>
      <c r="E362" s="31" t="s">
        <v>547</v>
      </c>
    </row>
    <row r="363" spans="1:5" ht="38.25">
      <c r="A363" t="s">
        <v>46</v>
      </c>
      <c r="E363" s="29" t="s">
        <v>548</v>
      </c>
    </row>
    <row r="364" spans="1:16" ht="12.75">
      <c r="A364" s="18" t="s">
        <v>38</v>
      </c>
      <c s="23" t="s">
        <v>549</v>
      </c>
      <c s="23" t="s">
        <v>544</v>
      </c>
      <c s="18" t="s">
        <v>86</v>
      </c>
      <c s="24" t="s">
        <v>545</v>
      </c>
      <c s="25" t="s">
        <v>136</v>
      </c>
      <c s="26">
        <v>4</v>
      </c>
      <c s="27">
        <v>0</v>
      </c>
      <c s="27">
        <f>ROUND(ROUND(H364,2)*ROUND(G364,3),2)</f>
      </c>
      <c r="O364">
        <f>(I364*21)/100</f>
      </c>
      <c t="s">
        <v>16</v>
      </c>
    </row>
    <row r="365" spans="1:5" ht="25.5">
      <c r="A365" s="28" t="s">
        <v>43</v>
      </c>
      <c r="E365" s="29" t="s">
        <v>550</v>
      </c>
    </row>
    <row r="366" spans="1:5" ht="38.25">
      <c r="A366" s="30" t="s">
        <v>45</v>
      </c>
      <c r="E366" s="31" t="s">
        <v>551</v>
      </c>
    </row>
    <row r="367" spans="1:5" ht="38.25">
      <c r="A367" t="s">
        <v>46</v>
      </c>
      <c r="E367" s="29" t="s">
        <v>548</v>
      </c>
    </row>
    <row r="368" spans="1:16" ht="12.75">
      <c r="A368" s="18" t="s">
        <v>38</v>
      </c>
      <c s="23" t="s">
        <v>552</v>
      </c>
      <c s="23" t="s">
        <v>553</v>
      </c>
      <c s="18" t="s">
        <v>40</v>
      </c>
      <c s="24" t="s">
        <v>554</v>
      </c>
      <c s="25" t="s">
        <v>136</v>
      </c>
      <c s="26">
        <v>80</v>
      </c>
      <c s="27">
        <v>0</v>
      </c>
      <c s="27">
        <f>ROUND(ROUND(H368,2)*ROUND(G368,3),2)</f>
      </c>
      <c r="O368">
        <f>(I368*21)/100</f>
      </c>
      <c t="s">
        <v>16</v>
      </c>
    </row>
    <row r="369" spans="1:5" ht="12.75">
      <c r="A369" s="28" t="s">
        <v>43</v>
      </c>
      <c r="E369" s="29" t="s">
        <v>555</v>
      </c>
    </row>
    <row r="370" spans="1:5" ht="25.5">
      <c r="A370" s="30" t="s">
        <v>45</v>
      </c>
      <c r="E370" s="31" t="s">
        <v>556</v>
      </c>
    </row>
    <row r="371" spans="1:5" ht="38.25">
      <c r="A371" t="s">
        <v>46</v>
      </c>
      <c r="E371" s="29" t="s">
        <v>548</v>
      </c>
    </row>
    <row r="372" spans="1:16" ht="12.75">
      <c r="A372" s="18" t="s">
        <v>38</v>
      </c>
      <c s="23" t="s">
        <v>557</v>
      </c>
      <c s="23" t="s">
        <v>558</v>
      </c>
      <c s="18" t="s">
        <v>40</v>
      </c>
      <c s="24" t="s">
        <v>559</v>
      </c>
      <c s="25" t="s">
        <v>136</v>
      </c>
      <c s="26">
        <v>187.2</v>
      </c>
      <c s="27">
        <v>0</v>
      </c>
      <c s="27">
        <f>ROUND(ROUND(H372,2)*ROUND(G372,3),2)</f>
      </c>
      <c r="O372">
        <f>(I372*21)/100</f>
      </c>
      <c t="s">
        <v>16</v>
      </c>
    </row>
    <row r="373" spans="1:5" ht="12.75">
      <c r="A373" s="28" t="s">
        <v>43</v>
      </c>
      <c r="E373" s="29" t="s">
        <v>560</v>
      </c>
    </row>
    <row r="374" spans="1:5" ht="38.25">
      <c r="A374" s="30" t="s">
        <v>45</v>
      </c>
      <c r="E374" s="31" t="s">
        <v>561</v>
      </c>
    </row>
    <row r="375" spans="1:5" ht="89.25">
      <c r="A375" t="s">
        <v>46</v>
      </c>
      <c r="E375" s="29" t="s">
        <v>562</v>
      </c>
    </row>
    <row r="376" spans="1:16" ht="12.75">
      <c r="A376" s="18" t="s">
        <v>38</v>
      </c>
      <c s="23" t="s">
        <v>563</v>
      </c>
      <c s="23" t="s">
        <v>564</v>
      </c>
      <c s="18" t="s">
        <v>40</v>
      </c>
      <c s="24" t="s">
        <v>565</v>
      </c>
      <c s="25" t="s">
        <v>136</v>
      </c>
      <c s="26">
        <v>2</v>
      </c>
      <c s="27">
        <v>0</v>
      </c>
      <c s="27">
        <f>ROUND(ROUND(H376,2)*ROUND(G376,3),2)</f>
      </c>
      <c r="O376">
        <f>(I376*21)/100</f>
      </c>
      <c t="s">
        <v>16</v>
      </c>
    </row>
    <row r="377" spans="1:5" ht="12.75">
      <c r="A377" s="28" t="s">
        <v>43</v>
      </c>
      <c r="E377" s="29" t="s">
        <v>566</v>
      </c>
    </row>
    <row r="378" spans="1:5" ht="12.75">
      <c r="A378" s="30" t="s">
        <v>45</v>
      </c>
      <c r="E378" s="31" t="s">
        <v>40</v>
      </c>
    </row>
    <row r="379" spans="1:5" ht="89.25">
      <c r="A379" t="s">
        <v>46</v>
      </c>
      <c r="E379" s="29" t="s">
        <v>567</v>
      </c>
    </row>
    <row r="380" spans="1:16" ht="12.75">
      <c r="A380" s="18" t="s">
        <v>38</v>
      </c>
      <c s="23" t="s">
        <v>568</v>
      </c>
      <c s="23" t="s">
        <v>569</v>
      </c>
      <c s="18" t="s">
        <v>40</v>
      </c>
      <c s="24" t="s">
        <v>570</v>
      </c>
      <c s="25" t="s">
        <v>136</v>
      </c>
      <c s="26">
        <v>1102.156</v>
      </c>
      <c s="27">
        <v>0</v>
      </c>
      <c s="27">
        <f>ROUND(ROUND(H380,2)*ROUND(G380,3),2)</f>
      </c>
      <c r="O380">
        <f>(I380*21)/100</f>
      </c>
      <c t="s">
        <v>16</v>
      </c>
    </row>
    <row r="381" spans="1:5" ht="12.75">
      <c r="A381" s="28" t="s">
        <v>43</v>
      </c>
      <c r="E381" s="29" t="s">
        <v>571</v>
      </c>
    </row>
    <row r="382" spans="1:5" ht="76.5">
      <c r="A382" s="30" t="s">
        <v>45</v>
      </c>
      <c r="E382" s="31" t="s">
        <v>572</v>
      </c>
    </row>
    <row r="383" spans="1:5" ht="51">
      <c r="A383" t="s">
        <v>46</v>
      </c>
      <c r="E383" s="29" t="s">
        <v>573</v>
      </c>
    </row>
    <row r="384" spans="1:16" ht="12.75">
      <c r="A384" s="18" t="s">
        <v>38</v>
      </c>
      <c s="23" t="s">
        <v>574</v>
      </c>
      <c s="23" t="s">
        <v>575</v>
      </c>
      <c s="18" t="s">
        <v>40</v>
      </c>
      <c s="24" t="s">
        <v>576</v>
      </c>
      <c s="25" t="s">
        <v>136</v>
      </c>
      <c s="26">
        <v>128.315</v>
      </c>
      <c s="27">
        <v>0</v>
      </c>
      <c s="27">
        <f>ROUND(ROUND(H384,2)*ROUND(G384,3),2)</f>
      </c>
      <c r="O384">
        <f>(I384*21)/100</f>
      </c>
      <c t="s">
        <v>16</v>
      </c>
    </row>
    <row r="385" spans="1:5" ht="12.75">
      <c r="A385" s="28" t="s">
        <v>43</v>
      </c>
      <c r="E385" s="29" t="s">
        <v>577</v>
      </c>
    </row>
    <row r="386" spans="1:5" ht="51">
      <c r="A386" s="30" t="s">
        <v>45</v>
      </c>
      <c r="E386" s="31" t="s">
        <v>578</v>
      </c>
    </row>
    <row r="387" spans="1:5" ht="51">
      <c r="A387" t="s">
        <v>46</v>
      </c>
      <c r="E387" s="29" t="s">
        <v>573</v>
      </c>
    </row>
    <row r="388" spans="1:16" ht="12.75">
      <c r="A388" s="18" t="s">
        <v>38</v>
      </c>
      <c s="23" t="s">
        <v>579</v>
      </c>
      <c s="23" t="s">
        <v>580</v>
      </c>
      <c s="18" t="s">
        <v>40</v>
      </c>
      <c s="24" t="s">
        <v>581</v>
      </c>
      <c s="25" t="s">
        <v>136</v>
      </c>
      <c s="26">
        <v>38.4</v>
      </c>
      <c s="27">
        <v>0</v>
      </c>
      <c s="27">
        <f>ROUND(ROUND(H388,2)*ROUND(G388,3),2)</f>
      </c>
      <c r="O388">
        <f>(I388*21)/100</f>
      </c>
      <c t="s">
        <v>16</v>
      </c>
    </row>
    <row r="389" spans="1:5" ht="12.75">
      <c r="A389" s="28" t="s">
        <v>43</v>
      </c>
      <c r="E389" s="29" t="s">
        <v>582</v>
      </c>
    </row>
    <row r="390" spans="1:5" ht="38.25">
      <c r="A390" s="30" t="s">
        <v>45</v>
      </c>
      <c r="E390" s="31" t="s">
        <v>583</v>
      </c>
    </row>
    <row r="391" spans="1:5" ht="51">
      <c r="A391" t="s">
        <v>46</v>
      </c>
      <c r="E391" s="29" t="s">
        <v>573</v>
      </c>
    </row>
    <row r="392" spans="1:18" ht="12.75" customHeight="1">
      <c r="A392" s="5" t="s">
        <v>36</v>
      </c>
      <c s="5"/>
      <c s="35" t="s">
        <v>76</v>
      </c>
      <c s="5"/>
      <c s="21" t="s">
        <v>584</v>
      </c>
      <c s="5"/>
      <c s="5"/>
      <c s="5"/>
      <c s="36">
        <f>0+Q392</f>
      </c>
      <c r="O392">
        <f>0+R392</f>
      </c>
      <c r="Q392">
        <f>0+I393+I397</f>
      </c>
      <c>
        <f>0+O393+O397</f>
      </c>
    </row>
    <row r="393" spans="1:16" ht="12.75">
      <c r="A393" s="18" t="s">
        <v>38</v>
      </c>
      <c s="23" t="s">
        <v>585</v>
      </c>
      <c s="23" t="s">
        <v>586</v>
      </c>
      <c s="18" t="s">
        <v>40</v>
      </c>
      <c s="24" t="s">
        <v>587</v>
      </c>
      <c s="25" t="s">
        <v>159</v>
      </c>
      <c s="26">
        <v>79.6</v>
      </c>
      <c s="27">
        <v>0</v>
      </c>
      <c s="27">
        <f>ROUND(ROUND(H393,2)*ROUND(G393,3),2)</f>
      </c>
      <c r="O393">
        <f>(I393*21)/100</f>
      </c>
      <c t="s">
        <v>16</v>
      </c>
    </row>
    <row r="394" spans="1:5" ht="25.5">
      <c r="A394" s="28" t="s">
        <v>43</v>
      </c>
      <c r="E394" s="29" t="s">
        <v>588</v>
      </c>
    </row>
    <row r="395" spans="1:5" ht="25.5">
      <c r="A395" s="30" t="s">
        <v>45</v>
      </c>
      <c r="E395" s="31" t="s">
        <v>589</v>
      </c>
    </row>
    <row r="396" spans="1:5" ht="255">
      <c r="A396" t="s">
        <v>46</v>
      </c>
      <c r="E396" s="29" t="s">
        <v>590</v>
      </c>
    </row>
    <row r="397" spans="1:16" ht="12.75">
      <c r="A397" s="18" t="s">
        <v>38</v>
      </c>
      <c s="23" t="s">
        <v>591</v>
      </c>
      <c s="23" t="s">
        <v>592</v>
      </c>
      <c s="18" t="s">
        <v>40</v>
      </c>
      <c s="24" t="s">
        <v>593</v>
      </c>
      <c s="25" t="s">
        <v>159</v>
      </c>
      <c s="26">
        <v>20</v>
      </c>
      <c s="27">
        <v>0</v>
      </c>
      <c s="27">
        <f>ROUND(ROUND(H397,2)*ROUND(G397,3),2)</f>
      </c>
      <c r="O397">
        <f>(I397*21)/100</f>
      </c>
      <c t="s">
        <v>16</v>
      </c>
    </row>
    <row r="398" spans="1:5" ht="25.5">
      <c r="A398" s="28" t="s">
        <v>43</v>
      </c>
      <c r="E398" s="29" t="s">
        <v>594</v>
      </c>
    </row>
    <row r="399" spans="1:5" ht="25.5">
      <c r="A399" s="30" t="s">
        <v>45</v>
      </c>
      <c r="E399" s="31" t="s">
        <v>595</v>
      </c>
    </row>
    <row r="400" spans="1:5" ht="242.25">
      <c r="A400" t="s">
        <v>46</v>
      </c>
      <c r="E400" s="29" t="s">
        <v>596</v>
      </c>
    </row>
    <row r="401" spans="1:18" ht="12.75" customHeight="1">
      <c r="A401" s="5" t="s">
        <v>36</v>
      </c>
      <c s="5"/>
      <c s="35" t="s">
        <v>33</v>
      </c>
      <c s="5"/>
      <c s="21" t="s">
        <v>597</v>
      </c>
      <c s="5"/>
      <c s="5"/>
      <c s="5"/>
      <c s="36">
        <f>0+Q401</f>
      </c>
      <c r="O401">
        <f>0+R401</f>
      </c>
      <c r="Q401">
        <f>0+I402+I406+I410+I414+I418+I422+I426+I430+I434+I438+I442+I446+I450+I454+I458+I462+I466+I470+I474+I478+I482+I486+I490+I494+I498+I502+I506+I510</f>
      </c>
      <c>
        <f>0+O402+O406+O410+O414+O418+O422+O426+O430+O434+O438+O442+O446+O450+O454+O458+O462+O466+O470+O474+O478+O482+O486+O490+O494+O498+O502+O506+O510</f>
      </c>
    </row>
    <row r="402" spans="1:16" ht="12.75">
      <c r="A402" s="18" t="s">
        <v>38</v>
      </c>
      <c s="23" t="s">
        <v>598</v>
      </c>
      <c s="23" t="s">
        <v>599</v>
      </c>
      <c s="18" t="s">
        <v>40</v>
      </c>
      <c s="24" t="s">
        <v>600</v>
      </c>
      <c s="25" t="s">
        <v>159</v>
      </c>
      <c s="26">
        <v>128</v>
      </c>
      <c s="27">
        <v>0</v>
      </c>
      <c s="27">
        <f>ROUND(ROUND(H402,2)*ROUND(G402,3),2)</f>
      </c>
      <c r="O402">
        <f>(I402*21)/100</f>
      </c>
      <c t="s">
        <v>16</v>
      </c>
    </row>
    <row r="403" spans="1:5" ht="12.75">
      <c r="A403" s="28" t="s">
        <v>43</v>
      </c>
      <c r="E403" s="29" t="s">
        <v>601</v>
      </c>
    </row>
    <row r="404" spans="1:5" ht="38.25">
      <c r="A404" s="30" t="s">
        <v>45</v>
      </c>
      <c r="E404" s="31" t="s">
        <v>602</v>
      </c>
    </row>
    <row r="405" spans="1:5" ht="38.25">
      <c r="A405" t="s">
        <v>46</v>
      </c>
      <c r="E405" s="29" t="s">
        <v>603</v>
      </c>
    </row>
    <row r="406" spans="1:16" ht="25.5">
      <c r="A406" s="18" t="s">
        <v>38</v>
      </c>
      <c s="23" t="s">
        <v>604</v>
      </c>
      <c s="23" t="s">
        <v>605</v>
      </c>
      <c s="18" t="s">
        <v>40</v>
      </c>
      <c s="24" t="s">
        <v>606</v>
      </c>
      <c s="25" t="s">
        <v>159</v>
      </c>
      <c s="26">
        <v>68</v>
      </c>
      <c s="27">
        <v>0</v>
      </c>
      <c s="27">
        <f>ROUND(ROUND(H406,2)*ROUND(G406,3),2)</f>
      </c>
      <c r="O406">
        <f>(I406*21)/100</f>
      </c>
      <c t="s">
        <v>16</v>
      </c>
    </row>
    <row r="407" spans="1:5" ht="25.5">
      <c r="A407" s="28" t="s">
        <v>43</v>
      </c>
      <c r="E407" s="29" t="s">
        <v>607</v>
      </c>
    </row>
    <row r="408" spans="1:5" ht="25.5">
      <c r="A408" s="30" t="s">
        <v>45</v>
      </c>
      <c r="E408" s="31" t="s">
        <v>608</v>
      </c>
    </row>
    <row r="409" spans="1:5" ht="38.25">
      <c r="A409" t="s">
        <v>46</v>
      </c>
      <c r="E409" s="29" t="s">
        <v>603</v>
      </c>
    </row>
    <row r="410" spans="1:16" ht="25.5">
      <c r="A410" s="18" t="s">
        <v>38</v>
      </c>
      <c s="23" t="s">
        <v>609</v>
      </c>
      <c s="23" t="s">
        <v>610</v>
      </c>
      <c s="18" t="s">
        <v>40</v>
      </c>
      <c s="24" t="s">
        <v>611</v>
      </c>
      <c s="25" t="s">
        <v>159</v>
      </c>
      <c s="26">
        <v>52</v>
      </c>
      <c s="27">
        <v>0</v>
      </c>
      <c s="27">
        <f>ROUND(ROUND(H410,2)*ROUND(G410,3),2)</f>
      </c>
      <c r="O410">
        <f>(I410*21)/100</f>
      </c>
      <c t="s">
        <v>16</v>
      </c>
    </row>
    <row r="411" spans="1:5" ht="12.75">
      <c r="A411" s="28" t="s">
        <v>43</v>
      </c>
      <c r="E411" s="29" t="s">
        <v>612</v>
      </c>
    </row>
    <row r="412" spans="1:5" ht="63.75">
      <c r="A412" s="30" t="s">
        <v>45</v>
      </c>
      <c r="E412" s="31" t="s">
        <v>613</v>
      </c>
    </row>
    <row r="413" spans="1:5" ht="127.5">
      <c r="A413" t="s">
        <v>46</v>
      </c>
      <c r="E413" s="29" t="s">
        <v>614</v>
      </c>
    </row>
    <row r="414" spans="1:16" ht="25.5">
      <c r="A414" s="18" t="s">
        <v>38</v>
      </c>
      <c s="23" t="s">
        <v>615</v>
      </c>
      <c s="23" t="s">
        <v>616</v>
      </c>
      <c s="18" t="s">
        <v>40</v>
      </c>
      <c s="24" t="s">
        <v>617</v>
      </c>
      <c s="25" t="s">
        <v>159</v>
      </c>
      <c s="26">
        <v>16</v>
      </c>
      <c s="27">
        <v>0</v>
      </c>
      <c s="27">
        <f>ROUND(ROUND(H414,2)*ROUND(G414,3),2)</f>
      </c>
      <c r="O414">
        <f>(I414*21)/100</f>
      </c>
      <c t="s">
        <v>16</v>
      </c>
    </row>
    <row r="415" spans="1:5" ht="12.75">
      <c r="A415" s="28" t="s">
        <v>43</v>
      </c>
      <c r="E415" s="29" t="s">
        <v>618</v>
      </c>
    </row>
    <row r="416" spans="1:5" ht="12.75">
      <c r="A416" s="30" t="s">
        <v>45</v>
      </c>
      <c r="E416" s="31" t="s">
        <v>619</v>
      </c>
    </row>
    <row r="417" spans="1:5" ht="127.5">
      <c r="A417" t="s">
        <v>46</v>
      </c>
      <c r="E417" s="29" t="s">
        <v>614</v>
      </c>
    </row>
    <row r="418" spans="1:16" ht="12.75">
      <c r="A418" s="18" t="s">
        <v>38</v>
      </c>
      <c s="23" t="s">
        <v>620</v>
      </c>
      <c s="23" t="s">
        <v>621</v>
      </c>
      <c s="18" t="s">
        <v>40</v>
      </c>
      <c s="24" t="s">
        <v>622</v>
      </c>
      <c s="25" t="s">
        <v>159</v>
      </c>
      <c s="26">
        <v>128</v>
      </c>
      <c s="27">
        <v>0</v>
      </c>
      <c s="27">
        <f>ROUND(ROUND(H418,2)*ROUND(G418,3),2)</f>
      </c>
      <c r="O418">
        <f>(I418*21)/100</f>
      </c>
      <c t="s">
        <v>16</v>
      </c>
    </row>
    <row r="419" spans="1:5" ht="25.5">
      <c r="A419" s="28" t="s">
        <v>43</v>
      </c>
      <c r="E419" s="29" t="s">
        <v>623</v>
      </c>
    </row>
    <row r="420" spans="1:5" ht="38.25">
      <c r="A420" s="30" t="s">
        <v>45</v>
      </c>
      <c r="E420" s="31" t="s">
        <v>602</v>
      </c>
    </row>
    <row r="421" spans="1:5" ht="114.75">
      <c r="A421" t="s">
        <v>46</v>
      </c>
      <c r="E421" s="29" t="s">
        <v>624</v>
      </c>
    </row>
    <row r="422" spans="1:16" ht="25.5">
      <c r="A422" s="18" t="s">
        <v>38</v>
      </c>
      <c s="23" t="s">
        <v>625</v>
      </c>
      <c s="23" t="s">
        <v>626</v>
      </c>
      <c s="18" t="s">
        <v>93</v>
      </c>
      <c s="24" t="s">
        <v>627</v>
      </c>
      <c s="25" t="s">
        <v>272</v>
      </c>
      <c s="26">
        <v>8</v>
      </c>
      <c s="27">
        <v>0</v>
      </c>
      <c s="27">
        <f>ROUND(ROUND(H422,2)*ROUND(G422,3),2)</f>
      </c>
      <c r="O422">
        <f>(I422*21)/100</f>
      </c>
      <c t="s">
        <v>16</v>
      </c>
    </row>
    <row r="423" spans="1:5" ht="12.75">
      <c r="A423" s="28" t="s">
        <v>43</v>
      </c>
      <c r="E423" s="29" t="s">
        <v>628</v>
      </c>
    </row>
    <row r="424" spans="1:5" ht="12.75">
      <c r="A424" s="30" t="s">
        <v>45</v>
      </c>
      <c r="E424" s="31" t="s">
        <v>40</v>
      </c>
    </row>
    <row r="425" spans="1:5" ht="51">
      <c r="A425" t="s">
        <v>46</v>
      </c>
      <c r="E425" s="29" t="s">
        <v>629</v>
      </c>
    </row>
    <row r="426" spans="1:16" ht="25.5">
      <c r="A426" s="18" t="s">
        <v>38</v>
      </c>
      <c s="23" t="s">
        <v>630</v>
      </c>
      <c s="23" t="s">
        <v>626</v>
      </c>
      <c s="18" t="s">
        <v>86</v>
      </c>
      <c s="24" t="s">
        <v>627</v>
      </c>
      <c s="25" t="s">
        <v>272</v>
      </c>
      <c s="26">
        <v>8</v>
      </c>
      <c s="27">
        <v>0</v>
      </c>
      <c s="27">
        <f>ROUND(ROUND(H426,2)*ROUND(G426,3),2)</f>
      </c>
      <c r="O426">
        <f>(I426*21)/100</f>
      </c>
      <c t="s">
        <v>16</v>
      </c>
    </row>
    <row r="427" spans="1:5" ht="12.75">
      <c r="A427" s="28" t="s">
        <v>43</v>
      </c>
      <c r="E427" s="29" t="s">
        <v>631</v>
      </c>
    </row>
    <row r="428" spans="1:5" ht="12.75">
      <c r="A428" s="30" t="s">
        <v>45</v>
      </c>
      <c r="E428" s="31" t="s">
        <v>40</v>
      </c>
    </row>
    <row r="429" spans="1:5" ht="51">
      <c r="A429" t="s">
        <v>46</v>
      </c>
      <c r="E429" s="29" t="s">
        <v>629</v>
      </c>
    </row>
    <row r="430" spans="1:16" ht="12.75">
      <c r="A430" s="18" t="s">
        <v>38</v>
      </c>
      <c s="23" t="s">
        <v>632</v>
      </c>
      <c s="23" t="s">
        <v>633</v>
      </c>
      <c s="18" t="s">
        <v>93</v>
      </c>
      <c s="24" t="s">
        <v>634</v>
      </c>
      <c s="25" t="s">
        <v>272</v>
      </c>
      <c s="26">
        <v>8</v>
      </c>
      <c s="27">
        <v>0</v>
      </c>
      <c s="27">
        <f>ROUND(ROUND(H430,2)*ROUND(G430,3),2)</f>
      </c>
      <c r="O430">
        <f>(I430*21)/100</f>
      </c>
      <c t="s">
        <v>16</v>
      </c>
    </row>
    <row r="431" spans="1:5" ht="12.75">
      <c r="A431" s="28" t="s">
        <v>43</v>
      </c>
      <c r="E431" s="29" t="s">
        <v>635</v>
      </c>
    </row>
    <row r="432" spans="1:5" ht="12.75">
      <c r="A432" s="30" t="s">
        <v>45</v>
      </c>
      <c r="E432" s="31" t="s">
        <v>40</v>
      </c>
    </row>
    <row r="433" spans="1:5" ht="12.75">
      <c r="A433" t="s">
        <v>46</v>
      </c>
      <c r="E433" s="29" t="s">
        <v>636</v>
      </c>
    </row>
    <row r="434" spans="1:16" ht="12.75">
      <c r="A434" s="18" t="s">
        <v>38</v>
      </c>
      <c s="23" t="s">
        <v>637</v>
      </c>
      <c s="23" t="s">
        <v>633</v>
      </c>
      <c s="18" t="s">
        <v>86</v>
      </c>
      <c s="24" t="s">
        <v>634</v>
      </c>
      <c s="25" t="s">
        <v>272</v>
      </c>
      <c s="26">
        <v>8</v>
      </c>
      <c s="27">
        <v>0</v>
      </c>
      <c s="27">
        <f>ROUND(ROUND(H434,2)*ROUND(G434,3),2)</f>
      </c>
      <c r="O434">
        <f>(I434*21)/100</f>
      </c>
      <c t="s">
        <v>16</v>
      </c>
    </row>
    <row r="435" spans="1:5" ht="12.75">
      <c r="A435" s="28" t="s">
        <v>43</v>
      </c>
      <c r="E435" s="29" t="s">
        <v>638</v>
      </c>
    </row>
    <row r="436" spans="1:5" ht="12.75">
      <c r="A436" s="30" t="s">
        <v>45</v>
      </c>
      <c r="E436" s="31" t="s">
        <v>40</v>
      </c>
    </row>
    <row r="437" spans="1:5" ht="12.75">
      <c r="A437" t="s">
        <v>46</v>
      </c>
      <c r="E437" s="29" t="s">
        <v>636</v>
      </c>
    </row>
    <row r="438" spans="1:16" ht="12.75">
      <c r="A438" s="18" t="s">
        <v>38</v>
      </c>
      <c s="23" t="s">
        <v>639</v>
      </c>
      <c s="23" t="s">
        <v>640</v>
      </c>
      <c s="18" t="s">
        <v>40</v>
      </c>
      <c s="24" t="s">
        <v>641</v>
      </c>
      <c s="25" t="s">
        <v>272</v>
      </c>
      <c s="26">
        <v>2</v>
      </c>
      <c s="27">
        <v>0</v>
      </c>
      <c s="27">
        <f>ROUND(ROUND(H438,2)*ROUND(G438,3),2)</f>
      </c>
      <c r="O438">
        <f>(I438*21)/100</f>
      </c>
      <c t="s">
        <v>16</v>
      </c>
    </row>
    <row r="439" spans="1:5" ht="12.75">
      <c r="A439" s="28" t="s">
        <v>43</v>
      </c>
      <c r="E439" s="29" t="s">
        <v>642</v>
      </c>
    </row>
    <row r="440" spans="1:5" ht="12.75">
      <c r="A440" s="30" t="s">
        <v>45</v>
      </c>
      <c r="E440" s="31" t="s">
        <v>40</v>
      </c>
    </row>
    <row r="441" spans="1:5" ht="25.5">
      <c r="A441" t="s">
        <v>46</v>
      </c>
      <c r="E441" s="29" t="s">
        <v>643</v>
      </c>
    </row>
    <row r="442" spans="1:16" ht="12.75">
      <c r="A442" s="18" t="s">
        <v>38</v>
      </c>
      <c s="23" t="s">
        <v>644</v>
      </c>
      <c s="23" t="s">
        <v>645</v>
      </c>
      <c s="18" t="s">
        <v>40</v>
      </c>
      <c s="24" t="s">
        <v>646</v>
      </c>
      <c s="25" t="s">
        <v>272</v>
      </c>
      <c s="26">
        <v>2</v>
      </c>
      <c s="27">
        <v>0</v>
      </c>
      <c s="27">
        <f>ROUND(ROUND(H442,2)*ROUND(G442,3),2)</f>
      </c>
      <c r="O442">
        <f>(I442*21)/100</f>
      </c>
      <c t="s">
        <v>16</v>
      </c>
    </row>
    <row r="443" spans="1:5" ht="25.5">
      <c r="A443" s="28" t="s">
        <v>43</v>
      </c>
      <c r="E443" s="29" t="s">
        <v>647</v>
      </c>
    </row>
    <row r="444" spans="1:5" ht="12.75">
      <c r="A444" s="30" t="s">
        <v>45</v>
      </c>
      <c r="E444" s="31" t="s">
        <v>40</v>
      </c>
    </row>
    <row r="445" spans="1:5" ht="25.5">
      <c r="A445" t="s">
        <v>46</v>
      </c>
      <c r="E445" s="29" t="s">
        <v>648</v>
      </c>
    </row>
    <row r="446" spans="1:16" ht="25.5">
      <c r="A446" s="18" t="s">
        <v>38</v>
      </c>
      <c s="23" t="s">
        <v>649</v>
      </c>
      <c s="23" t="s">
        <v>650</v>
      </c>
      <c s="18" t="s">
        <v>40</v>
      </c>
      <c s="24" t="s">
        <v>651</v>
      </c>
      <c s="25" t="s">
        <v>136</v>
      </c>
      <c s="26">
        <v>18.75</v>
      </c>
      <c s="27">
        <v>0</v>
      </c>
      <c s="27">
        <f>ROUND(ROUND(H446,2)*ROUND(G446,3),2)</f>
      </c>
      <c r="O446">
        <f>(I446*21)/100</f>
      </c>
      <c t="s">
        <v>16</v>
      </c>
    </row>
    <row r="447" spans="1:5" ht="12.75">
      <c r="A447" s="28" t="s">
        <v>43</v>
      </c>
      <c r="E447" s="29" t="s">
        <v>652</v>
      </c>
    </row>
    <row r="448" spans="1:5" ht="25.5">
      <c r="A448" s="30" t="s">
        <v>45</v>
      </c>
      <c r="E448" s="31" t="s">
        <v>653</v>
      </c>
    </row>
    <row r="449" spans="1:5" ht="38.25">
      <c r="A449" t="s">
        <v>46</v>
      </c>
      <c r="E449" s="29" t="s">
        <v>654</v>
      </c>
    </row>
    <row r="450" spans="1:16" ht="12.75">
      <c r="A450" s="18" t="s">
        <v>38</v>
      </c>
      <c s="23" t="s">
        <v>655</v>
      </c>
      <c s="23" t="s">
        <v>656</v>
      </c>
      <c s="18" t="s">
        <v>40</v>
      </c>
      <c s="24" t="s">
        <v>657</v>
      </c>
      <c s="25" t="s">
        <v>159</v>
      </c>
      <c s="26">
        <v>83.6</v>
      </c>
      <c s="27">
        <v>0</v>
      </c>
      <c s="27">
        <f>ROUND(ROUND(H450,2)*ROUND(G450,3),2)</f>
      </c>
      <c r="O450">
        <f>(I450*21)/100</f>
      </c>
      <c t="s">
        <v>16</v>
      </c>
    </row>
    <row r="451" spans="1:5" ht="25.5">
      <c r="A451" s="28" t="s">
        <v>43</v>
      </c>
      <c r="E451" s="29" t="s">
        <v>658</v>
      </c>
    </row>
    <row r="452" spans="1:5" ht="63.75">
      <c r="A452" s="30" t="s">
        <v>45</v>
      </c>
      <c r="E452" s="31" t="s">
        <v>659</v>
      </c>
    </row>
    <row r="453" spans="1:5" ht="51">
      <c r="A453" t="s">
        <v>46</v>
      </c>
      <c r="E453" s="29" t="s">
        <v>660</v>
      </c>
    </row>
    <row r="454" spans="1:16" ht="12.75">
      <c r="A454" s="18" t="s">
        <v>38</v>
      </c>
      <c s="23" t="s">
        <v>661</v>
      </c>
      <c s="23" t="s">
        <v>662</v>
      </c>
      <c s="18" t="s">
        <v>40</v>
      </c>
      <c s="24" t="s">
        <v>663</v>
      </c>
      <c s="25" t="s">
        <v>159</v>
      </c>
      <c s="26">
        <v>18</v>
      </c>
      <c s="27">
        <v>0</v>
      </c>
      <c s="27">
        <f>ROUND(ROUND(H454,2)*ROUND(G454,3),2)</f>
      </c>
      <c r="O454">
        <f>(I454*21)/100</f>
      </c>
      <c t="s">
        <v>16</v>
      </c>
    </row>
    <row r="455" spans="1:5" ht="12.75">
      <c r="A455" s="28" t="s">
        <v>43</v>
      </c>
      <c r="E455" s="29" t="s">
        <v>664</v>
      </c>
    </row>
    <row r="456" spans="1:5" ht="63.75">
      <c r="A456" s="30" t="s">
        <v>45</v>
      </c>
      <c r="E456" s="31" t="s">
        <v>665</v>
      </c>
    </row>
    <row r="457" spans="1:5" ht="51">
      <c r="A457" t="s">
        <v>46</v>
      </c>
      <c r="E457" s="29" t="s">
        <v>660</v>
      </c>
    </row>
    <row r="458" spans="1:16" ht="12.75">
      <c r="A458" s="18" t="s">
        <v>38</v>
      </c>
      <c s="23" t="s">
        <v>666</v>
      </c>
      <c s="23" t="s">
        <v>667</v>
      </c>
      <c s="18" t="s">
        <v>40</v>
      </c>
      <c s="24" t="s">
        <v>668</v>
      </c>
      <c s="25" t="s">
        <v>136</v>
      </c>
      <c s="26">
        <v>8</v>
      </c>
      <c s="27">
        <v>0</v>
      </c>
      <c s="27">
        <f>ROUND(ROUND(H458,2)*ROUND(G458,3),2)</f>
      </c>
      <c r="O458">
        <f>(I458*21)/100</f>
      </c>
      <c t="s">
        <v>16</v>
      </c>
    </row>
    <row r="459" spans="1:5" ht="12.75">
      <c r="A459" s="28" t="s">
        <v>43</v>
      </c>
      <c r="E459" s="29" t="s">
        <v>669</v>
      </c>
    </row>
    <row r="460" spans="1:5" ht="38.25">
      <c r="A460" s="30" t="s">
        <v>45</v>
      </c>
      <c r="E460" s="31" t="s">
        <v>670</v>
      </c>
    </row>
    <row r="461" spans="1:5" ht="25.5">
      <c r="A461" t="s">
        <v>46</v>
      </c>
      <c r="E461" s="29" t="s">
        <v>671</v>
      </c>
    </row>
    <row r="462" spans="1:16" ht="12.75">
      <c r="A462" s="18" t="s">
        <v>38</v>
      </c>
      <c s="23" t="s">
        <v>672</v>
      </c>
      <c s="23" t="s">
        <v>673</v>
      </c>
      <c s="18" t="s">
        <v>93</v>
      </c>
      <c s="24" t="s">
        <v>674</v>
      </c>
      <c s="25" t="s">
        <v>159</v>
      </c>
      <c s="26">
        <v>8</v>
      </c>
      <c s="27">
        <v>0</v>
      </c>
      <c s="27">
        <f>ROUND(ROUND(H462,2)*ROUND(G462,3),2)</f>
      </c>
      <c r="O462">
        <f>(I462*21)/100</f>
      </c>
      <c t="s">
        <v>16</v>
      </c>
    </row>
    <row r="463" spans="1:5" ht="12.75">
      <c r="A463" s="28" t="s">
        <v>43</v>
      </c>
      <c r="E463" s="29" t="s">
        <v>675</v>
      </c>
    </row>
    <row r="464" spans="1:5" ht="38.25">
      <c r="A464" s="30" t="s">
        <v>45</v>
      </c>
      <c r="E464" s="31" t="s">
        <v>676</v>
      </c>
    </row>
    <row r="465" spans="1:5" ht="89.25">
      <c r="A465" t="s">
        <v>46</v>
      </c>
      <c r="E465" s="29" t="s">
        <v>677</v>
      </c>
    </row>
    <row r="466" spans="1:16" ht="12.75">
      <c r="A466" s="18" t="s">
        <v>38</v>
      </c>
      <c s="23" t="s">
        <v>678</v>
      </c>
      <c s="23" t="s">
        <v>673</v>
      </c>
      <c s="18" t="s">
        <v>86</v>
      </c>
      <c s="24" t="s">
        <v>674</v>
      </c>
      <c s="25" t="s">
        <v>159</v>
      </c>
      <c s="26">
        <v>5.07</v>
      </c>
      <c s="27">
        <v>0</v>
      </c>
      <c s="27">
        <f>ROUND(ROUND(H466,2)*ROUND(G466,3),2)</f>
      </c>
      <c r="O466">
        <f>(I466*21)/100</f>
      </c>
      <c t="s">
        <v>16</v>
      </c>
    </row>
    <row r="467" spans="1:5" ht="25.5">
      <c r="A467" s="28" t="s">
        <v>43</v>
      </c>
      <c r="E467" s="29" t="s">
        <v>679</v>
      </c>
    </row>
    <row r="468" spans="1:5" ht="25.5">
      <c r="A468" s="30" t="s">
        <v>45</v>
      </c>
      <c r="E468" s="31" t="s">
        <v>680</v>
      </c>
    </row>
    <row r="469" spans="1:5" ht="89.25">
      <c r="A469" t="s">
        <v>46</v>
      </c>
      <c r="E469" s="29" t="s">
        <v>677</v>
      </c>
    </row>
    <row r="470" spans="1:16" ht="12.75">
      <c r="A470" s="18" t="s">
        <v>38</v>
      </c>
      <c s="23" t="s">
        <v>681</v>
      </c>
      <c s="23" t="s">
        <v>682</v>
      </c>
      <c s="18" t="s">
        <v>40</v>
      </c>
      <c s="24" t="s">
        <v>683</v>
      </c>
      <c s="25" t="s">
        <v>136</v>
      </c>
      <c s="26">
        <v>50.7</v>
      </c>
      <c s="27">
        <v>0</v>
      </c>
      <c s="27">
        <f>ROUND(ROUND(H470,2)*ROUND(G470,3),2)</f>
      </c>
      <c r="O470">
        <f>(I470*21)/100</f>
      </c>
      <c t="s">
        <v>16</v>
      </c>
    </row>
    <row r="471" spans="1:5" ht="25.5">
      <c r="A471" s="28" t="s">
        <v>43</v>
      </c>
      <c r="E471" s="29" t="s">
        <v>684</v>
      </c>
    </row>
    <row r="472" spans="1:5" ht="25.5">
      <c r="A472" s="30" t="s">
        <v>45</v>
      </c>
      <c r="E472" s="31" t="s">
        <v>685</v>
      </c>
    </row>
    <row r="473" spans="1:5" ht="76.5">
      <c r="A473" t="s">
        <v>46</v>
      </c>
      <c r="E473" s="29" t="s">
        <v>686</v>
      </c>
    </row>
    <row r="474" spans="1:16" ht="12.75">
      <c r="A474" s="18" t="s">
        <v>38</v>
      </c>
      <c s="23" t="s">
        <v>687</v>
      </c>
      <c s="23" t="s">
        <v>688</v>
      </c>
      <c s="18" t="s">
        <v>40</v>
      </c>
      <c s="24" t="s">
        <v>689</v>
      </c>
      <c s="25" t="s">
        <v>272</v>
      </c>
      <c s="26">
        <v>8</v>
      </c>
      <c s="27">
        <v>0</v>
      </c>
      <c s="27">
        <f>ROUND(ROUND(H474,2)*ROUND(G474,3),2)</f>
      </c>
      <c r="O474">
        <f>(I474*21)/100</f>
      </c>
      <c t="s">
        <v>16</v>
      </c>
    </row>
    <row r="475" spans="1:5" ht="25.5">
      <c r="A475" s="28" t="s">
        <v>43</v>
      </c>
      <c r="E475" s="29" t="s">
        <v>690</v>
      </c>
    </row>
    <row r="476" spans="1:5" ht="12.75">
      <c r="A476" s="30" t="s">
        <v>45</v>
      </c>
      <c r="E476" s="31" t="s">
        <v>40</v>
      </c>
    </row>
    <row r="477" spans="1:5" ht="267.75">
      <c r="A477" t="s">
        <v>46</v>
      </c>
      <c r="E477" s="29" t="s">
        <v>691</v>
      </c>
    </row>
    <row r="478" spans="1:16" ht="12.75">
      <c r="A478" s="18" t="s">
        <v>38</v>
      </c>
      <c s="23" t="s">
        <v>692</v>
      </c>
      <c s="23" t="s">
        <v>693</v>
      </c>
      <c s="18" t="s">
        <v>40</v>
      </c>
      <c s="24" t="s">
        <v>694</v>
      </c>
      <c s="25" t="s">
        <v>272</v>
      </c>
      <c s="26">
        <v>6</v>
      </c>
      <c s="27">
        <v>0</v>
      </c>
      <c s="27">
        <f>ROUND(ROUND(H478,2)*ROUND(G478,3),2)</f>
      </c>
      <c r="O478">
        <f>(I478*21)/100</f>
      </c>
      <c t="s">
        <v>16</v>
      </c>
    </row>
    <row r="479" spans="1:5" ht="12.75">
      <c r="A479" s="28" t="s">
        <v>43</v>
      </c>
      <c r="E479" s="29" t="s">
        <v>695</v>
      </c>
    </row>
    <row r="480" spans="1:5" ht="12.75">
      <c r="A480" s="30" t="s">
        <v>45</v>
      </c>
      <c r="E480" s="31" t="s">
        <v>40</v>
      </c>
    </row>
    <row r="481" spans="1:5" ht="267.75">
      <c r="A481" t="s">
        <v>46</v>
      </c>
      <c r="E481" s="29" t="s">
        <v>696</v>
      </c>
    </row>
    <row r="482" spans="1:16" ht="12.75">
      <c r="A482" s="18" t="s">
        <v>38</v>
      </c>
      <c s="23" t="s">
        <v>697</v>
      </c>
      <c s="23" t="s">
        <v>698</v>
      </c>
      <c s="18" t="s">
        <v>40</v>
      </c>
      <c s="24" t="s">
        <v>699</v>
      </c>
      <c s="25" t="s">
        <v>136</v>
      </c>
      <c s="26">
        <v>1707.615</v>
      </c>
      <c s="27">
        <v>0</v>
      </c>
      <c s="27">
        <f>ROUND(ROUND(H482,2)*ROUND(G482,3),2)</f>
      </c>
      <c r="O482">
        <f>(I482*21)/100</f>
      </c>
      <c t="s">
        <v>16</v>
      </c>
    </row>
    <row r="483" spans="1:5" ht="12.75">
      <c r="A483" s="28" t="s">
        <v>43</v>
      </c>
      <c r="E483" s="29" t="s">
        <v>700</v>
      </c>
    </row>
    <row r="484" spans="1:5" ht="38.25">
      <c r="A484" s="30" t="s">
        <v>45</v>
      </c>
      <c r="E484" s="31" t="s">
        <v>701</v>
      </c>
    </row>
    <row r="485" spans="1:5" ht="25.5">
      <c r="A485" t="s">
        <v>46</v>
      </c>
      <c r="E485" s="29" t="s">
        <v>702</v>
      </c>
    </row>
    <row r="486" spans="1:16" ht="12.75">
      <c r="A486" s="18" t="s">
        <v>38</v>
      </c>
      <c s="23" t="s">
        <v>703</v>
      </c>
      <c s="23" t="s">
        <v>704</v>
      </c>
      <c s="18" t="s">
        <v>40</v>
      </c>
      <c s="24" t="s">
        <v>705</v>
      </c>
      <c s="25" t="s">
        <v>136</v>
      </c>
      <c s="26">
        <v>58.5</v>
      </c>
      <c s="27">
        <v>0</v>
      </c>
      <c s="27">
        <f>ROUND(ROUND(H486,2)*ROUND(G486,3),2)</f>
      </c>
      <c r="O486">
        <f>(I486*21)/100</f>
      </c>
      <c t="s">
        <v>16</v>
      </c>
    </row>
    <row r="487" spans="1:5" ht="51">
      <c r="A487" s="28" t="s">
        <v>43</v>
      </c>
      <c r="E487" s="29" t="s">
        <v>706</v>
      </c>
    </row>
    <row r="488" spans="1:5" ht="25.5">
      <c r="A488" s="30" t="s">
        <v>45</v>
      </c>
      <c r="E488" s="31" t="s">
        <v>707</v>
      </c>
    </row>
    <row r="489" spans="1:5" ht="25.5">
      <c r="A489" t="s">
        <v>46</v>
      </c>
      <c r="E489" s="29" t="s">
        <v>708</v>
      </c>
    </row>
    <row r="490" spans="1:16" ht="12.75">
      <c r="A490" s="18" t="s">
        <v>38</v>
      </c>
      <c s="23" t="s">
        <v>709</v>
      </c>
      <c s="23" t="s">
        <v>710</v>
      </c>
      <c s="18" t="s">
        <v>40</v>
      </c>
      <c s="24" t="s">
        <v>711</v>
      </c>
      <c s="25" t="s">
        <v>115</v>
      </c>
      <c s="26">
        <v>78.036</v>
      </c>
      <c s="27">
        <v>0</v>
      </c>
      <c s="27">
        <f>ROUND(ROUND(H490,2)*ROUND(G490,3),2)</f>
      </c>
      <c r="O490">
        <f>(I490*21)/100</f>
      </c>
      <c t="s">
        <v>16</v>
      </c>
    </row>
    <row r="491" spans="1:5" ht="12.75">
      <c r="A491" s="28" t="s">
        <v>43</v>
      </c>
      <c r="E491" s="29" t="s">
        <v>712</v>
      </c>
    </row>
    <row r="492" spans="1:5" ht="38.25">
      <c r="A492" s="30" t="s">
        <v>45</v>
      </c>
      <c r="E492" s="31" t="s">
        <v>713</v>
      </c>
    </row>
    <row r="493" spans="1:5" ht="102">
      <c r="A493" t="s">
        <v>46</v>
      </c>
      <c r="E493" s="29" t="s">
        <v>714</v>
      </c>
    </row>
    <row r="494" spans="1:16" ht="12.75">
      <c r="A494" s="18" t="s">
        <v>38</v>
      </c>
      <c s="23" t="s">
        <v>715</v>
      </c>
      <c s="23" t="s">
        <v>716</v>
      </c>
      <c s="18" t="s">
        <v>40</v>
      </c>
      <c s="24" t="s">
        <v>717</v>
      </c>
      <c s="25" t="s">
        <v>159</v>
      </c>
      <c s="26">
        <v>187.2</v>
      </c>
      <c s="27">
        <v>0</v>
      </c>
      <c s="27">
        <f>ROUND(ROUND(H494,2)*ROUND(G494,3),2)</f>
      </c>
      <c r="O494">
        <f>(I494*21)/100</f>
      </c>
      <c t="s">
        <v>16</v>
      </c>
    </row>
    <row r="495" spans="1:5" ht="12.75">
      <c r="A495" s="28" t="s">
        <v>43</v>
      </c>
      <c r="E495" s="29" t="s">
        <v>718</v>
      </c>
    </row>
    <row r="496" spans="1:5" ht="38.25">
      <c r="A496" s="30" t="s">
        <v>45</v>
      </c>
      <c r="E496" s="31" t="s">
        <v>561</v>
      </c>
    </row>
    <row r="497" spans="1:5" ht="76.5">
      <c r="A497" t="s">
        <v>46</v>
      </c>
      <c r="E497" s="29" t="s">
        <v>719</v>
      </c>
    </row>
    <row r="498" spans="1:16" ht="12.75">
      <c r="A498" s="18" t="s">
        <v>38</v>
      </c>
      <c s="23" t="s">
        <v>720</v>
      </c>
      <c s="23" t="s">
        <v>721</v>
      </c>
      <c s="18" t="s">
        <v>93</v>
      </c>
      <c s="24" t="s">
        <v>722</v>
      </c>
      <c s="25" t="s">
        <v>115</v>
      </c>
      <c s="26">
        <v>58.24</v>
      </c>
      <c s="27">
        <v>0</v>
      </c>
      <c s="27">
        <f>ROUND(ROUND(H498,2)*ROUND(G498,3),2)</f>
      </c>
      <c r="O498">
        <f>(I498*21)/100</f>
      </c>
      <c t="s">
        <v>16</v>
      </c>
    </row>
    <row r="499" spans="1:5" ht="12.75">
      <c r="A499" s="28" t="s">
        <v>43</v>
      </c>
      <c r="E499" s="29" t="s">
        <v>723</v>
      </c>
    </row>
    <row r="500" spans="1:5" ht="38.25">
      <c r="A500" s="30" t="s">
        <v>45</v>
      </c>
      <c r="E500" s="31" t="s">
        <v>724</v>
      </c>
    </row>
    <row r="501" spans="1:5" ht="76.5">
      <c r="A501" t="s">
        <v>46</v>
      </c>
      <c r="E501" s="29" t="s">
        <v>725</v>
      </c>
    </row>
    <row r="502" spans="1:16" ht="12.75">
      <c r="A502" s="18" t="s">
        <v>38</v>
      </c>
      <c s="23" t="s">
        <v>726</v>
      </c>
      <c s="23" t="s">
        <v>721</v>
      </c>
      <c s="18" t="s">
        <v>86</v>
      </c>
      <c s="24" t="s">
        <v>722</v>
      </c>
      <c s="25" t="s">
        <v>115</v>
      </c>
      <c s="26">
        <v>40.63</v>
      </c>
      <c s="27">
        <v>0</v>
      </c>
      <c s="27">
        <f>ROUND(ROUND(H502,2)*ROUND(G502,3),2)</f>
      </c>
      <c r="O502">
        <f>(I502*21)/100</f>
      </c>
      <c t="s">
        <v>16</v>
      </c>
    </row>
    <row r="503" spans="1:5" ht="25.5">
      <c r="A503" s="28" t="s">
        <v>43</v>
      </c>
      <c r="E503" s="29" t="s">
        <v>727</v>
      </c>
    </row>
    <row r="504" spans="1:5" ht="38.25">
      <c r="A504" s="30" t="s">
        <v>45</v>
      </c>
      <c r="E504" s="31" t="s">
        <v>728</v>
      </c>
    </row>
    <row r="505" spans="1:5" ht="76.5">
      <c r="A505" t="s">
        <v>46</v>
      </c>
      <c r="E505" s="29" t="s">
        <v>725</v>
      </c>
    </row>
    <row r="506" spans="1:16" ht="12.75">
      <c r="A506" s="18" t="s">
        <v>38</v>
      </c>
      <c s="23" t="s">
        <v>729</v>
      </c>
      <c s="23" t="s">
        <v>730</v>
      </c>
      <c s="18" t="s">
        <v>40</v>
      </c>
      <c s="24" t="s">
        <v>731</v>
      </c>
      <c s="25" t="s">
        <v>159</v>
      </c>
      <c s="26">
        <v>21.6</v>
      </c>
      <c s="27">
        <v>0</v>
      </c>
      <c s="27">
        <f>ROUND(ROUND(H506,2)*ROUND(G506,3),2)</f>
      </c>
      <c r="O506">
        <f>(I506*21)/100</f>
      </c>
      <c t="s">
        <v>16</v>
      </c>
    </row>
    <row r="507" spans="1:5" ht="12.75">
      <c r="A507" s="28" t="s">
        <v>43</v>
      </c>
      <c r="E507" s="29" t="s">
        <v>732</v>
      </c>
    </row>
    <row r="508" spans="1:5" ht="38.25">
      <c r="A508" s="30" t="s">
        <v>45</v>
      </c>
      <c r="E508" s="31" t="s">
        <v>733</v>
      </c>
    </row>
    <row r="509" spans="1:5" ht="25.5">
      <c r="A509" t="s">
        <v>46</v>
      </c>
      <c r="E509" s="29" t="s">
        <v>734</v>
      </c>
    </row>
    <row r="510" spans="1:16" ht="12.75">
      <c r="A510" s="18" t="s">
        <v>38</v>
      </c>
      <c s="23" t="s">
        <v>735</v>
      </c>
      <c s="23" t="s">
        <v>736</v>
      </c>
      <c s="18" t="s">
        <v>40</v>
      </c>
      <c s="24" t="s">
        <v>737</v>
      </c>
      <c s="25" t="s">
        <v>136</v>
      </c>
      <c s="26">
        <v>617.07</v>
      </c>
      <c s="27">
        <v>0</v>
      </c>
      <c s="27">
        <f>ROUND(ROUND(H510,2)*ROUND(G510,3),2)</f>
      </c>
      <c r="O510">
        <f>(I510*21)/100</f>
      </c>
      <c t="s">
        <v>16</v>
      </c>
    </row>
    <row r="511" spans="1:5" ht="12.75">
      <c r="A511" s="28" t="s">
        <v>43</v>
      </c>
      <c r="E511" s="29" t="s">
        <v>738</v>
      </c>
    </row>
    <row r="512" spans="1:5" ht="38.25">
      <c r="A512" s="30" t="s">
        <v>45</v>
      </c>
      <c r="E512" s="31" t="s">
        <v>739</v>
      </c>
    </row>
    <row r="513" spans="1:5" ht="114.75">
      <c r="A513" t="s">
        <v>46</v>
      </c>
      <c r="E513" s="29" t="s">
        <v>740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